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l mio Drive\Universita\CorsoLaurea\Energetica\Domande_Ammissione_ValutazioneRequisitiAccesso_Magistrale\Tabelle_Ingressi\"/>
    </mc:Choice>
  </mc:AlternateContent>
  <xr:revisionPtr revIDLastSave="0" documentId="13_ncr:1_{C431B88A-A2BB-4631-AC6B-01A1E55390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ami" sheetId="2" r:id="rId1"/>
    <sheet name="Requisiti" sheetId="1" state="hidden" r:id="rId2"/>
    <sheet name="ElencoSSD" sheetId="3" state="hidden" r:id="rId3"/>
  </sheets>
  <definedNames>
    <definedName name="_xlnm._FilterDatabase" localSheetId="0" hidden="1">Esami!$A$11:$J$94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1" i="2" l="1"/>
  <c r="P101" i="2" l="1"/>
  <c r="B4" i="1"/>
  <c r="B5" i="1"/>
  <c r="B6" i="1"/>
  <c r="B7" i="1"/>
  <c r="B8" i="1"/>
  <c r="B9" i="1"/>
  <c r="B10" i="1"/>
  <c r="B11" i="1"/>
  <c r="B12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13" i="1"/>
  <c r="K118" i="2" l="1"/>
  <c r="N13" i="2" l="1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12" i="2"/>
  <c r="O95" i="2" l="1"/>
  <c r="K116" i="2" s="1"/>
  <c r="P116" i="2" s="1"/>
  <c r="Q116" i="2" s="1"/>
  <c r="O100" i="2"/>
  <c r="O124" i="2" s="1"/>
  <c r="M116" i="2" l="1"/>
  <c r="N116" i="2" s="1"/>
  <c r="O109" i="2"/>
  <c r="P109" i="2" s="1"/>
  <c r="Q109" i="2" s="1"/>
  <c r="O108" i="2"/>
  <c r="P108" i="2" s="1"/>
  <c r="Q108" i="2" s="1"/>
  <c r="A12" i="2" l="1"/>
  <c r="K13" i="2" l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12" i="2"/>
  <c r="D28" i="2"/>
  <c r="D29" i="2"/>
  <c r="D30" i="2"/>
  <c r="D31" i="2"/>
  <c r="D32" i="2"/>
  <c r="D33" i="2"/>
  <c r="D34" i="2"/>
  <c r="D35" i="2"/>
  <c r="D36" i="2"/>
  <c r="D37" i="2"/>
  <c r="E37" i="2" s="1"/>
  <c r="D38" i="2"/>
  <c r="D39" i="2"/>
  <c r="D40" i="2"/>
  <c r="M40" i="2" s="1"/>
  <c r="D41" i="2"/>
  <c r="D42" i="2"/>
  <c r="D43" i="2"/>
  <c r="D44" i="2"/>
  <c r="D45" i="2"/>
  <c r="D46" i="2"/>
  <c r="D47" i="2"/>
  <c r="D48" i="2"/>
  <c r="M48" i="2" s="1"/>
  <c r="D49" i="2"/>
  <c r="E49" i="2" s="1"/>
  <c r="D50" i="2"/>
  <c r="D51" i="2"/>
  <c r="D52" i="2"/>
  <c r="D53" i="2"/>
  <c r="D54" i="2"/>
  <c r="D55" i="2"/>
  <c r="D56" i="2"/>
  <c r="M56" i="2" s="1"/>
  <c r="D57" i="2"/>
  <c r="D58" i="2"/>
  <c r="D59" i="2"/>
  <c r="D60" i="2"/>
  <c r="D61" i="2"/>
  <c r="D62" i="2"/>
  <c r="D63" i="2"/>
  <c r="D64" i="2"/>
  <c r="M64" i="2" s="1"/>
  <c r="D65" i="2"/>
  <c r="D66" i="2"/>
  <c r="D67" i="2"/>
  <c r="D68" i="2"/>
  <c r="D69" i="2"/>
  <c r="D70" i="2"/>
  <c r="D71" i="2"/>
  <c r="D72" i="2"/>
  <c r="M72" i="2" s="1"/>
  <c r="D73" i="2"/>
  <c r="D74" i="2"/>
  <c r="D75" i="2"/>
  <c r="D76" i="2"/>
  <c r="D77" i="2"/>
  <c r="D78" i="2"/>
  <c r="D79" i="2"/>
  <c r="D80" i="2"/>
  <c r="M80" i="2" s="1"/>
  <c r="D81" i="2"/>
  <c r="E81" i="2" s="1"/>
  <c r="D82" i="2"/>
  <c r="D83" i="2"/>
  <c r="D84" i="2"/>
  <c r="D85" i="2"/>
  <c r="D86" i="2"/>
  <c r="D87" i="2"/>
  <c r="D88" i="2"/>
  <c r="M88" i="2" s="1"/>
  <c r="D89" i="2"/>
  <c r="D90" i="2"/>
  <c r="D91" i="2"/>
  <c r="D92" i="2"/>
  <c r="D93" i="2"/>
  <c r="D94" i="2"/>
  <c r="D16" i="2"/>
  <c r="M16" i="2" s="1"/>
  <c r="D17" i="2"/>
  <c r="D18" i="2"/>
  <c r="D19" i="2"/>
  <c r="M19" i="2" s="1"/>
  <c r="D20" i="2"/>
  <c r="D21" i="2"/>
  <c r="M21" i="2" s="1"/>
  <c r="D22" i="2"/>
  <c r="M22" i="2" s="1"/>
  <c r="D23" i="2"/>
  <c r="M23" i="2" s="1"/>
  <c r="D24" i="2"/>
  <c r="D25" i="2"/>
  <c r="D26" i="2"/>
  <c r="M26" i="2" s="1"/>
  <c r="D27" i="2"/>
  <c r="D13" i="2"/>
  <c r="D14" i="2"/>
  <c r="D15" i="2"/>
  <c r="M15" i="2" s="1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83" i="3"/>
  <c r="D12" i="2"/>
  <c r="M12" i="2" s="1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C453" i="3"/>
  <c r="D453" i="3" s="1"/>
  <c r="C454" i="3"/>
  <c r="D454" i="3" s="1"/>
  <c r="C455" i="3"/>
  <c r="D455" i="3" s="1"/>
  <c r="C456" i="3"/>
  <c r="D456" i="3" s="1"/>
  <c r="C457" i="3"/>
  <c r="D457" i="3" s="1"/>
  <c r="C458" i="3"/>
  <c r="D458" i="3" s="1"/>
  <c r="C459" i="3"/>
  <c r="D459" i="3" s="1"/>
  <c r="C460" i="3"/>
  <c r="D460" i="3" s="1"/>
  <c r="C461" i="3"/>
  <c r="D461" i="3" s="1"/>
  <c r="C462" i="3"/>
  <c r="D462" i="3" s="1"/>
  <c r="C463" i="3"/>
  <c r="D463" i="3" s="1"/>
  <c r="C464" i="3"/>
  <c r="D464" i="3" s="1"/>
  <c r="C465" i="3"/>
  <c r="D465" i="3" s="1"/>
  <c r="C466" i="3"/>
  <c r="D466" i="3" s="1"/>
  <c r="C467" i="3"/>
  <c r="D467" i="3" s="1"/>
  <c r="C468" i="3"/>
  <c r="D468" i="3" s="1"/>
  <c r="C469" i="3"/>
  <c r="D469" i="3" s="1"/>
  <c r="C470" i="3"/>
  <c r="D470" i="3" s="1"/>
  <c r="C471" i="3"/>
  <c r="D471" i="3" s="1"/>
  <c r="C472" i="3"/>
  <c r="D472" i="3" s="1"/>
  <c r="C473" i="3"/>
  <c r="D473" i="3" s="1"/>
  <c r="C474" i="3"/>
  <c r="D474" i="3" s="1"/>
  <c r="C475" i="3"/>
  <c r="D475" i="3" s="1"/>
  <c r="C476" i="3"/>
  <c r="D476" i="3" s="1"/>
  <c r="C477" i="3"/>
  <c r="D477" i="3" s="1"/>
  <c r="C478" i="3"/>
  <c r="D478" i="3" s="1"/>
  <c r="C479" i="3"/>
  <c r="D479" i="3" s="1"/>
  <c r="C480" i="3"/>
  <c r="D480" i="3" s="1"/>
  <c r="C481" i="3"/>
  <c r="D481" i="3" s="1"/>
  <c r="C482" i="3"/>
  <c r="D482" i="3" s="1"/>
  <c r="C288" i="3"/>
  <c r="D288" i="3" s="1"/>
  <c r="C289" i="3"/>
  <c r="D289" i="3"/>
  <c r="C290" i="3"/>
  <c r="D290" i="3" s="1"/>
  <c r="C291" i="3"/>
  <c r="D291" i="3"/>
  <c r="C292" i="3"/>
  <c r="D292" i="3" s="1"/>
  <c r="C293" i="3"/>
  <c r="D293" i="3" s="1"/>
  <c r="C294" i="3"/>
  <c r="D294" i="3" s="1"/>
  <c r="C295" i="3"/>
  <c r="D295" i="3" s="1"/>
  <c r="C296" i="3"/>
  <c r="D296" i="3" s="1"/>
  <c r="C297" i="3"/>
  <c r="D297" i="3"/>
  <c r="C298" i="3"/>
  <c r="D298" i="3"/>
  <c r="C299" i="3"/>
  <c r="D299" i="3" s="1"/>
  <c r="C300" i="3"/>
  <c r="D300" i="3" s="1"/>
  <c r="C301" i="3"/>
  <c r="D301" i="3" s="1"/>
  <c r="C302" i="3"/>
  <c r="D302" i="3" s="1"/>
  <c r="C303" i="3"/>
  <c r="D303" i="3" s="1"/>
  <c r="C304" i="3"/>
  <c r="D304" i="3" s="1"/>
  <c r="C305" i="3"/>
  <c r="D305" i="3"/>
  <c r="C306" i="3"/>
  <c r="D306" i="3"/>
  <c r="C307" i="3"/>
  <c r="D307" i="3"/>
  <c r="C308" i="3"/>
  <c r="D308" i="3" s="1"/>
  <c r="C309" i="3"/>
  <c r="D309" i="3" s="1"/>
  <c r="C310" i="3"/>
  <c r="D310" i="3" s="1"/>
  <c r="C311" i="3"/>
  <c r="D311" i="3" s="1"/>
  <c r="C312" i="3"/>
  <c r="D312" i="3" s="1"/>
  <c r="C313" i="3"/>
  <c r="D313" i="3" s="1"/>
  <c r="C314" i="3"/>
  <c r="D314" i="3"/>
  <c r="C315" i="3"/>
  <c r="D315" i="3"/>
  <c r="C316" i="3"/>
  <c r="D316" i="3" s="1"/>
  <c r="C317" i="3"/>
  <c r="D317" i="3" s="1"/>
  <c r="C318" i="3"/>
  <c r="D318" i="3" s="1"/>
  <c r="C319" i="3"/>
  <c r="D319" i="3" s="1"/>
  <c r="C320" i="3"/>
  <c r="D320" i="3" s="1"/>
  <c r="C321" i="3"/>
  <c r="D321" i="3" s="1"/>
  <c r="C322" i="3"/>
  <c r="D322" i="3" s="1"/>
  <c r="C323" i="3"/>
  <c r="D323" i="3"/>
  <c r="C324" i="3"/>
  <c r="D324" i="3" s="1"/>
  <c r="C325" i="3"/>
  <c r="D325" i="3" s="1"/>
  <c r="C326" i="3"/>
  <c r="D326" i="3" s="1"/>
  <c r="C327" i="3"/>
  <c r="D327" i="3" s="1"/>
  <c r="C328" i="3"/>
  <c r="D328" i="3" s="1"/>
  <c r="C329" i="3"/>
  <c r="D329" i="3"/>
  <c r="C330" i="3"/>
  <c r="D330" i="3" s="1"/>
  <c r="C331" i="3"/>
  <c r="D331" i="3" s="1"/>
  <c r="C332" i="3"/>
  <c r="D332" i="3" s="1"/>
  <c r="C333" i="3"/>
  <c r="D333" i="3" s="1"/>
  <c r="C334" i="3"/>
  <c r="D334" i="3" s="1"/>
  <c r="C335" i="3"/>
  <c r="D335" i="3" s="1"/>
  <c r="C336" i="3"/>
  <c r="D336" i="3" s="1"/>
  <c r="C337" i="3"/>
  <c r="D337" i="3" s="1"/>
  <c r="C338" i="3"/>
  <c r="D338" i="3"/>
  <c r="C339" i="3"/>
  <c r="D339" i="3" s="1"/>
  <c r="C340" i="3"/>
  <c r="D340" i="3" s="1"/>
  <c r="C341" i="3"/>
  <c r="D341" i="3" s="1"/>
  <c r="C342" i="3"/>
  <c r="D342" i="3" s="1"/>
  <c r="C343" i="3"/>
  <c r="D343" i="3" s="1"/>
  <c r="C344" i="3"/>
  <c r="D344" i="3" s="1"/>
  <c r="C345" i="3"/>
  <c r="D345" i="3"/>
  <c r="C346" i="3"/>
  <c r="D346" i="3"/>
  <c r="C347" i="3"/>
  <c r="D347" i="3"/>
  <c r="C348" i="3"/>
  <c r="D348" i="3" s="1"/>
  <c r="C349" i="3"/>
  <c r="D349" i="3" s="1"/>
  <c r="C350" i="3"/>
  <c r="D350" i="3" s="1"/>
  <c r="C351" i="3"/>
  <c r="D351" i="3" s="1"/>
  <c r="C352" i="3"/>
  <c r="D352" i="3" s="1"/>
  <c r="C353" i="3"/>
  <c r="D353" i="3"/>
  <c r="C354" i="3"/>
  <c r="D354" i="3" s="1"/>
  <c r="C355" i="3"/>
  <c r="D355" i="3"/>
  <c r="C356" i="3"/>
  <c r="D356" i="3" s="1"/>
  <c r="C357" i="3"/>
  <c r="D357" i="3" s="1"/>
  <c r="C358" i="3"/>
  <c r="D358" i="3" s="1"/>
  <c r="C359" i="3"/>
  <c r="D359" i="3" s="1"/>
  <c r="C360" i="3"/>
  <c r="D360" i="3" s="1"/>
  <c r="C361" i="3"/>
  <c r="D361" i="3"/>
  <c r="C362" i="3"/>
  <c r="D362" i="3"/>
  <c r="C363" i="3"/>
  <c r="D363" i="3"/>
  <c r="C364" i="3"/>
  <c r="D364" i="3" s="1"/>
  <c r="C365" i="3"/>
  <c r="D365" i="3" s="1"/>
  <c r="C366" i="3"/>
  <c r="D366" i="3" s="1"/>
  <c r="C367" i="3"/>
  <c r="D367" i="3" s="1"/>
  <c r="C368" i="3"/>
  <c r="D368" i="3" s="1"/>
  <c r="C369" i="3"/>
  <c r="D369" i="3" s="1"/>
  <c r="C370" i="3"/>
  <c r="D370" i="3"/>
  <c r="C371" i="3"/>
  <c r="D371" i="3" s="1"/>
  <c r="C372" i="3"/>
  <c r="D372" i="3" s="1"/>
  <c r="C373" i="3"/>
  <c r="D373" i="3" s="1"/>
  <c r="C374" i="3"/>
  <c r="D374" i="3" s="1"/>
  <c r="C375" i="3"/>
  <c r="D375" i="3" s="1"/>
  <c r="C376" i="3"/>
  <c r="D376" i="3" s="1"/>
  <c r="C377" i="3"/>
  <c r="D377" i="3"/>
  <c r="C378" i="3"/>
  <c r="D378" i="3"/>
  <c r="C379" i="3"/>
  <c r="D379" i="3"/>
  <c r="C380" i="3"/>
  <c r="D380" i="3" s="1"/>
  <c r="C381" i="3"/>
  <c r="D381" i="3" s="1"/>
  <c r="C382" i="3"/>
  <c r="D382" i="3" s="1"/>
  <c r="C383" i="3"/>
  <c r="D383" i="3" s="1"/>
  <c r="C384" i="3"/>
  <c r="D384" i="3" s="1"/>
  <c r="C385" i="3"/>
  <c r="D385" i="3"/>
  <c r="C386" i="3"/>
  <c r="D386" i="3" s="1"/>
  <c r="C387" i="3"/>
  <c r="D387" i="3"/>
  <c r="C388" i="3"/>
  <c r="D388" i="3" s="1"/>
  <c r="C389" i="3"/>
  <c r="D389" i="3" s="1"/>
  <c r="C390" i="3"/>
  <c r="D390" i="3" s="1"/>
  <c r="C391" i="3"/>
  <c r="D391" i="3" s="1"/>
  <c r="C392" i="3"/>
  <c r="D392" i="3" s="1"/>
  <c r="C393" i="3"/>
  <c r="D393" i="3"/>
  <c r="C394" i="3"/>
  <c r="D394" i="3"/>
  <c r="C395" i="3"/>
  <c r="D395" i="3"/>
  <c r="C396" i="3"/>
  <c r="D396" i="3" s="1"/>
  <c r="C397" i="3"/>
  <c r="D397" i="3" s="1"/>
  <c r="C398" i="3"/>
  <c r="D398" i="3" s="1"/>
  <c r="C399" i="3"/>
  <c r="D399" i="3" s="1"/>
  <c r="C400" i="3"/>
  <c r="D400" i="3" s="1"/>
  <c r="C401" i="3"/>
  <c r="D401" i="3" s="1"/>
  <c r="C402" i="3"/>
  <c r="D402" i="3"/>
  <c r="C403" i="3"/>
  <c r="D403" i="3" s="1"/>
  <c r="C404" i="3"/>
  <c r="D404" i="3" s="1"/>
  <c r="C405" i="3"/>
  <c r="D405" i="3" s="1"/>
  <c r="C406" i="3"/>
  <c r="D406" i="3" s="1"/>
  <c r="C407" i="3"/>
  <c r="D407" i="3" s="1"/>
  <c r="C408" i="3"/>
  <c r="D408" i="3" s="1"/>
  <c r="C409" i="3"/>
  <c r="D409" i="3"/>
  <c r="C410" i="3"/>
  <c r="D410" i="3"/>
  <c r="C411" i="3"/>
  <c r="D411" i="3"/>
  <c r="C412" i="3"/>
  <c r="D412" i="3" s="1"/>
  <c r="C413" i="3"/>
  <c r="D413" i="3" s="1"/>
  <c r="C414" i="3"/>
  <c r="D414" i="3" s="1"/>
  <c r="C415" i="3"/>
  <c r="D415" i="3" s="1"/>
  <c r="C416" i="3"/>
  <c r="D416" i="3" s="1"/>
  <c r="C417" i="3"/>
  <c r="D417" i="3"/>
  <c r="C418" i="3"/>
  <c r="D418" i="3" s="1"/>
  <c r="C419" i="3"/>
  <c r="D419" i="3"/>
  <c r="C420" i="3"/>
  <c r="D420" i="3" s="1"/>
  <c r="C421" i="3"/>
  <c r="D421" i="3" s="1"/>
  <c r="C422" i="3"/>
  <c r="D422" i="3"/>
  <c r="C423" i="3"/>
  <c r="D423" i="3" s="1"/>
  <c r="C424" i="3"/>
  <c r="D424" i="3" s="1"/>
  <c r="C425" i="3"/>
  <c r="D425" i="3" s="1"/>
  <c r="C426" i="3"/>
  <c r="D426" i="3" s="1"/>
  <c r="C427" i="3"/>
  <c r="D427" i="3" s="1"/>
  <c r="C428" i="3"/>
  <c r="D428" i="3" s="1"/>
  <c r="C429" i="3"/>
  <c r="D429" i="3"/>
  <c r="C430" i="3"/>
  <c r="D430" i="3"/>
  <c r="C431" i="3"/>
  <c r="D431" i="3"/>
  <c r="C432" i="3"/>
  <c r="D432" i="3" s="1"/>
  <c r="C433" i="3"/>
  <c r="D433" i="3" s="1"/>
  <c r="C434" i="3"/>
  <c r="D434" i="3" s="1"/>
  <c r="C435" i="3"/>
  <c r="D435" i="3" s="1"/>
  <c r="C436" i="3"/>
  <c r="D436" i="3" s="1"/>
  <c r="C437" i="3"/>
  <c r="D437" i="3"/>
  <c r="C438" i="3"/>
  <c r="D438" i="3" s="1"/>
  <c r="C439" i="3"/>
  <c r="D439" i="3"/>
  <c r="C440" i="3"/>
  <c r="D440" i="3" s="1"/>
  <c r="C441" i="3"/>
  <c r="D441" i="3" s="1"/>
  <c r="C442" i="3"/>
  <c r="D442" i="3" s="1"/>
  <c r="C443" i="3"/>
  <c r="D443" i="3" s="1"/>
  <c r="C444" i="3"/>
  <c r="D444" i="3" s="1"/>
  <c r="C445" i="3"/>
  <c r="D445" i="3"/>
  <c r="C446" i="3"/>
  <c r="D446" i="3"/>
  <c r="C447" i="3"/>
  <c r="D447" i="3"/>
  <c r="C448" i="3"/>
  <c r="D448" i="3" s="1"/>
  <c r="C449" i="3"/>
  <c r="D449" i="3" s="1"/>
  <c r="C450" i="3"/>
  <c r="D450" i="3" s="1"/>
  <c r="C451" i="3"/>
  <c r="D451" i="3" s="1"/>
  <c r="C452" i="3"/>
  <c r="D452" i="3" s="1"/>
  <c r="D85" i="3"/>
  <c r="D91" i="3"/>
  <c r="D93" i="3"/>
  <c r="D99" i="3"/>
  <c r="D101" i="3"/>
  <c r="D107" i="3"/>
  <c r="D109" i="3"/>
  <c r="D115" i="3"/>
  <c r="D117" i="3"/>
  <c r="D123" i="3"/>
  <c r="D125" i="3"/>
  <c r="D131" i="3"/>
  <c r="D133" i="3"/>
  <c r="D139" i="3"/>
  <c r="D141" i="3"/>
  <c r="D147" i="3"/>
  <c r="D149" i="3"/>
  <c r="D155" i="3"/>
  <c r="D157" i="3"/>
  <c r="D163" i="3"/>
  <c r="D165" i="3"/>
  <c r="D171" i="3"/>
  <c r="D173" i="3"/>
  <c r="D179" i="3"/>
  <c r="D181" i="3"/>
  <c r="D187" i="3"/>
  <c r="D189" i="3"/>
  <c r="D195" i="3"/>
  <c r="D197" i="3"/>
  <c r="D203" i="3"/>
  <c r="D205" i="3"/>
  <c r="D211" i="3"/>
  <c r="D213" i="3"/>
  <c r="D219" i="3"/>
  <c r="D221" i="3"/>
  <c r="D227" i="3"/>
  <c r="D229" i="3"/>
  <c r="D235" i="3"/>
  <c r="D237" i="3"/>
  <c r="D243" i="3"/>
  <c r="D245" i="3"/>
  <c r="D251" i="3"/>
  <c r="D253" i="3"/>
  <c r="D259" i="3"/>
  <c r="D261" i="3"/>
  <c r="D267" i="3"/>
  <c r="D269" i="3"/>
  <c r="D275" i="3"/>
  <c r="D277" i="3"/>
  <c r="D283" i="3"/>
  <c r="D285" i="3"/>
  <c r="C84" i="3"/>
  <c r="D84" i="3" s="1"/>
  <c r="C85" i="3"/>
  <c r="C86" i="3"/>
  <c r="D86" i="3" s="1"/>
  <c r="C87" i="3"/>
  <c r="D87" i="3" s="1"/>
  <c r="C88" i="3"/>
  <c r="D88" i="3" s="1"/>
  <c r="C89" i="3"/>
  <c r="D89" i="3" s="1"/>
  <c r="C90" i="3"/>
  <c r="D90" i="3" s="1"/>
  <c r="C91" i="3"/>
  <c r="C92" i="3"/>
  <c r="D92" i="3" s="1"/>
  <c r="C93" i="3"/>
  <c r="C94" i="3"/>
  <c r="D94" i="3" s="1"/>
  <c r="C95" i="3"/>
  <c r="D95" i="3" s="1"/>
  <c r="C96" i="3"/>
  <c r="D96" i="3" s="1"/>
  <c r="C97" i="3"/>
  <c r="D97" i="3" s="1"/>
  <c r="C98" i="3"/>
  <c r="D98" i="3" s="1"/>
  <c r="C99" i="3"/>
  <c r="C100" i="3"/>
  <c r="D100" i="3" s="1"/>
  <c r="C101" i="3"/>
  <c r="C102" i="3"/>
  <c r="D102" i="3" s="1"/>
  <c r="C103" i="3"/>
  <c r="D103" i="3" s="1"/>
  <c r="C104" i="3"/>
  <c r="D104" i="3" s="1"/>
  <c r="C105" i="3"/>
  <c r="D105" i="3" s="1"/>
  <c r="C106" i="3"/>
  <c r="D106" i="3" s="1"/>
  <c r="C107" i="3"/>
  <c r="C108" i="3"/>
  <c r="D108" i="3" s="1"/>
  <c r="C109" i="3"/>
  <c r="C110" i="3"/>
  <c r="D110" i="3" s="1"/>
  <c r="C111" i="3"/>
  <c r="D111" i="3" s="1"/>
  <c r="C112" i="3"/>
  <c r="D112" i="3" s="1"/>
  <c r="C113" i="3"/>
  <c r="D113" i="3" s="1"/>
  <c r="C114" i="3"/>
  <c r="D114" i="3" s="1"/>
  <c r="C115" i="3"/>
  <c r="C116" i="3"/>
  <c r="D116" i="3" s="1"/>
  <c r="C117" i="3"/>
  <c r="C118" i="3"/>
  <c r="D118" i="3" s="1"/>
  <c r="C119" i="3"/>
  <c r="D119" i="3" s="1"/>
  <c r="C120" i="3"/>
  <c r="D120" i="3" s="1"/>
  <c r="C121" i="3"/>
  <c r="D121" i="3" s="1"/>
  <c r="C122" i="3"/>
  <c r="D122" i="3" s="1"/>
  <c r="C123" i="3"/>
  <c r="C124" i="3"/>
  <c r="D124" i="3" s="1"/>
  <c r="C125" i="3"/>
  <c r="C126" i="3"/>
  <c r="D126" i="3" s="1"/>
  <c r="C127" i="3"/>
  <c r="D127" i="3" s="1"/>
  <c r="C128" i="3"/>
  <c r="D128" i="3" s="1"/>
  <c r="C129" i="3"/>
  <c r="D129" i="3" s="1"/>
  <c r="C130" i="3"/>
  <c r="D130" i="3" s="1"/>
  <c r="C131" i="3"/>
  <c r="C132" i="3"/>
  <c r="D132" i="3" s="1"/>
  <c r="C133" i="3"/>
  <c r="C134" i="3"/>
  <c r="D134" i="3" s="1"/>
  <c r="C135" i="3"/>
  <c r="D135" i="3" s="1"/>
  <c r="C136" i="3"/>
  <c r="D136" i="3" s="1"/>
  <c r="C137" i="3"/>
  <c r="D137" i="3" s="1"/>
  <c r="C138" i="3"/>
  <c r="D138" i="3" s="1"/>
  <c r="C139" i="3"/>
  <c r="C140" i="3"/>
  <c r="D140" i="3" s="1"/>
  <c r="C141" i="3"/>
  <c r="C142" i="3"/>
  <c r="D142" i="3" s="1"/>
  <c r="C143" i="3"/>
  <c r="D143" i="3" s="1"/>
  <c r="C144" i="3"/>
  <c r="D144" i="3" s="1"/>
  <c r="C145" i="3"/>
  <c r="D145" i="3" s="1"/>
  <c r="C146" i="3"/>
  <c r="D146" i="3" s="1"/>
  <c r="C147" i="3"/>
  <c r="C148" i="3"/>
  <c r="D148" i="3" s="1"/>
  <c r="C149" i="3"/>
  <c r="C150" i="3"/>
  <c r="D150" i="3" s="1"/>
  <c r="C151" i="3"/>
  <c r="D151" i="3" s="1"/>
  <c r="C152" i="3"/>
  <c r="D152" i="3" s="1"/>
  <c r="C153" i="3"/>
  <c r="D153" i="3" s="1"/>
  <c r="C154" i="3"/>
  <c r="D154" i="3" s="1"/>
  <c r="C155" i="3"/>
  <c r="C156" i="3"/>
  <c r="D156" i="3" s="1"/>
  <c r="C157" i="3"/>
  <c r="C158" i="3"/>
  <c r="D158" i="3" s="1"/>
  <c r="C159" i="3"/>
  <c r="D159" i="3" s="1"/>
  <c r="C160" i="3"/>
  <c r="D160" i="3" s="1"/>
  <c r="C161" i="3"/>
  <c r="D161" i="3" s="1"/>
  <c r="C162" i="3"/>
  <c r="D162" i="3" s="1"/>
  <c r="C163" i="3"/>
  <c r="C164" i="3"/>
  <c r="D164" i="3" s="1"/>
  <c r="C165" i="3"/>
  <c r="C166" i="3"/>
  <c r="D166" i="3" s="1"/>
  <c r="C167" i="3"/>
  <c r="D167" i="3" s="1"/>
  <c r="C168" i="3"/>
  <c r="D168" i="3" s="1"/>
  <c r="C169" i="3"/>
  <c r="D169" i="3" s="1"/>
  <c r="C170" i="3"/>
  <c r="D170" i="3" s="1"/>
  <c r="C171" i="3"/>
  <c r="C172" i="3"/>
  <c r="D172" i="3" s="1"/>
  <c r="C173" i="3"/>
  <c r="C174" i="3"/>
  <c r="D174" i="3" s="1"/>
  <c r="C175" i="3"/>
  <c r="D175" i="3" s="1"/>
  <c r="C176" i="3"/>
  <c r="D176" i="3" s="1"/>
  <c r="C177" i="3"/>
  <c r="D177" i="3" s="1"/>
  <c r="C178" i="3"/>
  <c r="D178" i="3" s="1"/>
  <c r="C179" i="3"/>
  <c r="C180" i="3"/>
  <c r="D180" i="3" s="1"/>
  <c r="C181" i="3"/>
  <c r="C182" i="3"/>
  <c r="D182" i="3" s="1"/>
  <c r="C183" i="3"/>
  <c r="D183" i="3" s="1"/>
  <c r="C184" i="3"/>
  <c r="D184" i="3" s="1"/>
  <c r="C185" i="3"/>
  <c r="D185" i="3" s="1"/>
  <c r="C186" i="3"/>
  <c r="D186" i="3" s="1"/>
  <c r="C187" i="3"/>
  <c r="C188" i="3"/>
  <c r="D188" i="3" s="1"/>
  <c r="C189" i="3"/>
  <c r="C190" i="3"/>
  <c r="D190" i="3" s="1"/>
  <c r="C191" i="3"/>
  <c r="D191" i="3" s="1"/>
  <c r="C192" i="3"/>
  <c r="D192" i="3" s="1"/>
  <c r="C193" i="3"/>
  <c r="D193" i="3" s="1"/>
  <c r="C194" i="3"/>
  <c r="D194" i="3" s="1"/>
  <c r="C195" i="3"/>
  <c r="C196" i="3"/>
  <c r="D196" i="3" s="1"/>
  <c r="C197" i="3"/>
  <c r="C198" i="3"/>
  <c r="D198" i="3" s="1"/>
  <c r="C199" i="3"/>
  <c r="D199" i="3" s="1"/>
  <c r="C200" i="3"/>
  <c r="D200" i="3" s="1"/>
  <c r="C201" i="3"/>
  <c r="D201" i="3" s="1"/>
  <c r="C202" i="3"/>
  <c r="D202" i="3" s="1"/>
  <c r="C203" i="3"/>
  <c r="C204" i="3"/>
  <c r="D204" i="3" s="1"/>
  <c r="C205" i="3"/>
  <c r="C206" i="3"/>
  <c r="D206" i="3" s="1"/>
  <c r="C207" i="3"/>
  <c r="D207" i="3" s="1"/>
  <c r="C208" i="3"/>
  <c r="D208" i="3" s="1"/>
  <c r="C209" i="3"/>
  <c r="D209" i="3" s="1"/>
  <c r="C210" i="3"/>
  <c r="D210" i="3" s="1"/>
  <c r="C211" i="3"/>
  <c r="C212" i="3"/>
  <c r="D212" i="3" s="1"/>
  <c r="C213" i="3"/>
  <c r="C214" i="3"/>
  <c r="D214" i="3" s="1"/>
  <c r="C215" i="3"/>
  <c r="D215" i="3" s="1"/>
  <c r="C216" i="3"/>
  <c r="D216" i="3" s="1"/>
  <c r="C217" i="3"/>
  <c r="D217" i="3" s="1"/>
  <c r="C218" i="3"/>
  <c r="D218" i="3" s="1"/>
  <c r="C219" i="3"/>
  <c r="C220" i="3"/>
  <c r="D220" i="3" s="1"/>
  <c r="C221" i="3"/>
  <c r="C222" i="3"/>
  <c r="D222" i="3" s="1"/>
  <c r="C223" i="3"/>
  <c r="D223" i="3" s="1"/>
  <c r="C224" i="3"/>
  <c r="D224" i="3" s="1"/>
  <c r="C225" i="3"/>
  <c r="D225" i="3" s="1"/>
  <c r="C226" i="3"/>
  <c r="D226" i="3" s="1"/>
  <c r="C227" i="3"/>
  <c r="C228" i="3"/>
  <c r="D228" i="3" s="1"/>
  <c r="C229" i="3"/>
  <c r="C230" i="3"/>
  <c r="D230" i="3" s="1"/>
  <c r="C231" i="3"/>
  <c r="D231" i="3" s="1"/>
  <c r="C232" i="3"/>
  <c r="D232" i="3" s="1"/>
  <c r="C233" i="3"/>
  <c r="D233" i="3" s="1"/>
  <c r="C234" i="3"/>
  <c r="D234" i="3" s="1"/>
  <c r="C235" i="3"/>
  <c r="C236" i="3"/>
  <c r="D236" i="3" s="1"/>
  <c r="C237" i="3"/>
  <c r="C238" i="3"/>
  <c r="D238" i="3" s="1"/>
  <c r="C239" i="3"/>
  <c r="D239" i="3" s="1"/>
  <c r="C240" i="3"/>
  <c r="D240" i="3" s="1"/>
  <c r="C241" i="3"/>
  <c r="D241" i="3" s="1"/>
  <c r="C242" i="3"/>
  <c r="D242" i="3" s="1"/>
  <c r="C243" i="3"/>
  <c r="C244" i="3"/>
  <c r="D244" i="3" s="1"/>
  <c r="C245" i="3"/>
  <c r="C246" i="3"/>
  <c r="D246" i="3" s="1"/>
  <c r="C247" i="3"/>
  <c r="D247" i="3" s="1"/>
  <c r="C248" i="3"/>
  <c r="D248" i="3" s="1"/>
  <c r="C249" i="3"/>
  <c r="D249" i="3" s="1"/>
  <c r="C250" i="3"/>
  <c r="D250" i="3" s="1"/>
  <c r="C251" i="3"/>
  <c r="C252" i="3"/>
  <c r="D252" i="3" s="1"/>
  <c r="C253" i="3"/>
  <c r="C254" i="3"/>
  <c r="D254" i="3" s="1"/>
  <c r="C255" i="3"/>
  <c r="D255" i="3" s="1"/>
  <c r="C256" i="3"/>
  <c r="D256" i="3" s="1"/>
  <c r="C257" i="3"/>
  <c r="D257" i="3" s="1"/>
  <c r="C258" i="3"/>
  <c r="D258" i="3" s="1"/>
  <c r="C259" i="3"/>
  <c r="C260" i="3"/>
  <c r="D260" i="3" s="1"/>
  <c r="C261" i="3"/>
  <c r="C262" i="3"/>
  <c r="D262" i="3" s="1"/>
  <c r="C263" i="3"/>
  <c r="D263" i="3" s="1"/>
  <c r="C264" i="3"/>
  <c r="D264" i="3" s="1"/>
  <c r="C265" i="3"/>
  <c r="D265" i="3" s="1"/>
  <c r="C266" i="3"/>
  <c r="D266" i="3" s="1"/>
  <c r="C267" i="3"/>
  <c r="C268" i="3"/>
  <c r="D268" i="3" s="1"/>
  <c r="C269" i="3"/>
  <c r="C270" i="3"/>
  <c r="D270" i="3" s="1"/>
  <c r="C271" i="3"/>
  <c r="D271" i="3" s="1"/>
  <c r="C272" i="3"/>
  <c r="D272" i="3" s="1"/>
  <c r="C273" i="3"/>
  <c r="D273" i="3" s="1"/>
  <c r="C274" i="3"/>
  <c r="D274" i="3" s="1"/>
  <c r="C275" i="3"/>
  <c r="C276" i="3"/>
  <c r="D276" i="3" s="1"/>
  <c r="C277" i="3"/>
  <c r="C278" i="3"/>
  <c r="D278" i="3" s="1"/>
  <c r="C279" i="3"/>
  <c r="D279" i="3" s="1"/>
  <c r="C280" i="3"/>
  <c r="D280" i="3" s="1"/>
  <c r="C281" i="3"/>
  <c r="D281" i="3" s="1"/>
  <c r="C282" i="3"/>
  <c r="D282" i="3" s="1"/>
  <c r="C283" i="3"/>
  <c r="C284" i="3"/>
  <c r="D284" i="3" s="1"/>
  <c r="C285" i="3"/>
  <c r="C286" i="3"/>
  <c r="D286" i="3" s="1"/>
  <c r="C287" i="3"/>
  <c r="D287" i="3" s="1"/>
  <c r="C83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F88" i="2" l="1"/>
  <c r="E40" i="2"/>
  <c r="M18" i="2"/>
  <c r="J18" i="2"/>
  <c r="E80" i="2"/>
  <c r="E64" i="2"/>
  <c r="E14" i="2"/>
  <c r="M14" i="2"/>
  <c r="E25" i="2"/>
  <c r="M25" i="2"/>
  <c r="E17" i="2"/>
  <c r="M17" i="2"/>
  <c r="F92" i="2"/>
  <c r="M92" i="2"/>
  <c r="E68" i="2"/>
  <c r="M68" i="2"/>
  <c r="E44" i="2"/>
  <c r="M44" i="2"/>
  <c r="E36" i="2"/>
  <c r="M36" i="2"/>
  <c r="E32" i="2"/>
  <c r="M32" i="2"/>
  <c r="E88" i="2"/>
  <c r="F72" i="2"/>
  <c r="F56" i="2"/>
  <c r="F48" i="2"/>
  <c r="E13" i="2"/>
  <c r="M13" i="2"/>
  <c r="E20" i="2"/>
  <c r="M20" i="2"/>
  <c r="E91" i="2"/>
  <c r="M91" i="2"/>
  <c r="F79" i="2"/>
  <c r="M79" i="2"/>
  <c r="E71" i="2"/>
  <c r="M71" i="2"/>
  <c r="E63" i="2"/>
  <c r="M63" i="2"/>
  <c r="F51" i="2"/>
  <c r="M51" i="2"/>
  <c r="E43" i="2"/>
  <c r="M43" i="2"/>
  <c r="E39" i="2"/>
  <c r="M39" i="2"/>
  <c r="E31" i="2"/>
  <c r="M31" i="2"/>
  <c r="D32" i="3"/>
  <c r="F84" i="2"/>
  <c r="M84" i="2"/>
  <c r="E76" i="2"/>
  <c r="M76" i="2"/>
  <c r="E60" i="2"/>
  <c r="M60" i="2"/>
  <c r="F52" i="2"/>
  <c r="M52" i="2"/>
  <c r="E28" i="2"/>
  <c r="M28" i="2"/>
  <c r="E24" i="2"/>
  <c r="M24" i="2"/>
  <c r="E87" i="2"/>
  <c r="M87" i="2"/>
  <c r="E83" i="2"/>
  <c r="M83" i="2"/>
  <c r="F75" i="2"/>
  <c r="M75" i="2"/>
  <c r="E67" i="2"/>
  <c r="M67" i="2"/>
  <c r="F59" i="2"/>
  <c r="M59" i="2"/>
  <c r="E55" i="2"/>
  <c r="M55" i="2"/>
  <c r="E47" i="2"/>
  <c r="M47" i="2"/>
  <c r="E35" i="2"/>
  <c r="M35" i="2"/>
  <c r="K114" i="2"/>
  <c r="E72" i="2"/>
  <c r="E56" i="2"/>
  <c r="E48" i="2"/>
  <c r="F36" i="2"/>
  <c r="E27" i="2"/>
  <c r="M27" i="2"/>
  <c r="E94" i="2"/>
  <c r="M94" i="2"/>
  <c r="E90" i="2"/>
  <c r="M90" i="2"/>
  <c r="E86" i="2"/>
  <c r="M86" i="2"/>
  <c r="E82" i="2"/>
  <c r="M82" i="2"/>
  <c r="E78" i="2"/>
  <c r="M78" i="2"/>
  <c r="E74" i="2"/>
  <c r="M74" i="2"/>
  <c r="E70" i="2"/>
  <c r="M70" i="2"/>
  <c r="F66" i="2"/>
  <c r="M66" i="2"/>
  <c r="E62" i="2"/>
  <c r="M62" i="2"/>
  <c r="F58" i="2"/>
  <c r="M58" i="2"/>
  <c r="E54" i="2"/>
  <c r="M54" i="2"/>
  <c r="E50" i="2"/>
  <c r="M50" i="2"/>
  <c r="E46" i="2"/>
  <c r="M46" i="2"/>
  <c r="F42" i="2"/>
  <c r="M42" i="2"/>
  <c r="E38" i="2"/>
  <c r="M38" i="2"/>
  <c r="F34" i="2"/>
  <c r="M34" i="2"/>
  <c r="E30" i="2"/>
  <c r="M30" i="2"/>
  <c r="F80" i="2"/>
  <c r="F64" i="2"/>
  <c r="E52" i="2"/>
  <c r="F40" i="2"/>
  <c r="E93" i="2"/>
  <c r="M93" i="2"/>
  <c r="F89" i="2"/>
  <c r="M89" i="2"/>
  <c r="E85" i="2"/>
  <c r="M85" i="2"/>
  <c r="F81" i="2"/>
  <c r="M81" i="2"/>
  <c r="F77" i="2"/>
  <c r="M77" i="2"/>
  <c r="F73" i="2"/>
  <c r="M73" i="2"/>
  <c r="E69" i="2"/>
  <c r="M69" i="2"/>
  <c r="F65" i="2"/>
  <c r="M65" i="2"/>
  <c r="E61" i="2"/>
  <c r="M61" i="2"/>
  <c r="F57" i="2"/>
  <c r="M57" i="2"/>
  <c r="E53" i="2"/>
  <c r="M53" i="2"/>
  <c r="F49" i="2"/>
  <c r="M49" i="2"/>
  <c r="F45" i="2"/>
  <c r="M45" i="2"/>
  <c r="F41" i="2"/>
  <c r="M41" i="2"/>
  <c r="F37" i="2"/>
  <c r="M37" i="2"/>
  <c r="F33" i="2"/>
  <c r="M33" i="2"/>
  <c r="E29" i="2"/>
  <c r="M29" i="2"/>
  <c r="E33" i="2"/>
  <c r="F32" i="2"/>
  <c r="F17" i="2"/>
  <c r="F25" i="2"/>
  <c r="D55" i="3"/>
  <c r="D47" i="3"/>
  <c r="D39" i="3"/>
  <c r="D31" i="3"/>
  <c r="F16" i="2"/>
  <c r="D54" i="3"/>
  <c r="D46" i="3"/>
  <c r="D38" i="3"/>
  <c r="F23" i="2"/>
  <c r="D53" i="3"/>
  <c r="D45" i="3"/>
  <c r="D37" i="3"/>
  <c r="F15" i="2"/>
  <c r="F22" i="2"/>
  <c r="D52" i="3"/>
  <c r="D44" i="3"/>
  <c r="D36" i="3"/>
  <c r="F14" i="2"/>
  <c r="F21" i="2"/>
  <c r="D51" i="3"/>
  <c r="D43" i="3"/>
  <c r="D35" i="3"/>
  <c r="D83" i="3"/>
  <c r="D21" i="3" s="1"/>
  <c r="D30" i="3"/>
  <c r="D50" i="3"/>
  <c r="D42" i="3"/>
  <c r="D34" i="3"/>
  <c r="F19" i="2"/>
  <c r="D57" i="3"/>
  <c r="D49" i="3"/>
  <c r="D41" i="3"/>
  <c r="D33" i="3"/>
  <c r="F26" i="2"/>
  <c r="F18" i="2"/>
  <c r="D56" i="3"/>
  <c r="D48" i="3"/>
  <c r="D40" i="3"/>
  <c r="F12" i="2"/>
  <c r="F76" i="2"/>
  <c r="E92" i="2"/>
  <c r="E77" i="2"/>
  <c r="E16" i="2"/>
  <c r="F60" i="2"/>
  <c r="F86" i="2"/>
  <c r="E45" i="2"/>
  <c r="E84" i="2"/>
  <c r="F68" i="2"/>
  <c r="F54" i="2"/>
  <c r="F85" i="2"/>
  <c r="F44" i="2"/>
  <c r="F53" i="2"/>
  <c r="F47" i="2"/>
  <c r="E79" i="2"/>
  <c r="F70" i="2"/>
  <c r="F63" i="2"/>
  <c r="F39" i="2"/>
  <c r="F93" i="2"/>
  <c r="F78" i="2"/>
  <c r="F69" i="2"/>
  <c r="F61" i="2"/>
  <c r="F46" i="2"/>
  <c r="F38" i="2"/>
  <c r="F31" i="2"/>
  <c r="F29" i="2"/>
  <c r="E65" i="2"/>
  <c r="F28" i="2"/>
  <c r="E18" i="2"/>
  <c r="E22" i="2"/>
  <c r="E21" i="2"/>
  <c r="E15" i="2"/>
  <c r="E12" i="2"/>
  <c r="F71" i="2"/>
  <c r="E89" i="2"/>
  <c r="E57" i="2"/>
  <c r="E26" i="2"/>
  <c r="F20" i="2"/>
  <c r="F94" i="2"/>
  <c r="F87" i="2"/>
  <c r="F62" i="2"/>
  <c r="F55" i="2"/>
  <c r="F30" i="2"/>
  <c r="F24" i="2"/>
  <c r="F13" i="2"/>
  <c r="E73" i="2"/>
  <c r="E41" i="2"/>
  <c r="F91" i="2"/>
  <c r="F67" i="2"/>
  <c r="F35" i="2"/>
  <c r="E75" i="2"/>
  <c r="E59" i="2"/>
  <c r="E51" i="2"/>
  <c r="F90" i="2"/>
  <c r="F82" i="2"/>
  <c r="F74" i="2"/>
  <c r="F50" i="2"/>
  <c r="E66" i="2"/>
  <c r="E58" i="2"/>
  <c r="E42" i="2"/>
  <c r="E34" i="2"/>
  <c r="F83" i="2"/>
  <c r="F43" i="2"/>
  <c r="F27" i="2"/>
  <c r="E23" i="2"/>
  <c r="E19" i="2"/>
  <c r="D6" i="3"/>
  <c r="D13" i="3"/>
  <c r="D25" i="3"/>
  <c r="D16" i="3"/>
  <c r="D24" i="3"/>
  <c r="G95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12" i="2"/>
  <c r="M95" i="2" l="1"/>
  <c r="K115" i="2" s="1"/>
  <c r="D7" i="3"/>
  <c r="D19" i="3"/>
  <c r="D10" i="3"/>
  <c r="D11" i="3"/>
  <c r="D8" i="3"/>
  <c r="D14" i="3"/>
  <c r="D15" i="3"/>
  <c r="D9" i="3"/>
  <c r="D18" i="3"/>
  <c r="D20" i="3"/>
  <c r="D22" i="3"/>
  <c r="D23" i="3"/>
  <c r="D17" i="3"/>
  <c r="D12" i="3"/>
  <c r="L95" i="2"/>
  <c r="I95" i="2" s="1"/>
  <c r="K119" i="2" s="1"/>
  <c r="K101" i="2"/>
  <c r="L101" i="2"/>
  <c r="O101" i="2" s="1"/>
  <c r="M101" i="2"/>
  <c r="L105" i="2"/>
  <c r="L106" i="2"/>
  <c r="L107" i="2"/>
  <c r="L108" i="2"/>
  <c r="M108" i="2" s="1"/>
  <c r="L109" i="2"/>
  <c r="M109" i="2" s="1"/>
  <c r="J102" i="2"/>
  <c r="J103" i="2"/>
  <c r="J105" i="2"/>
  <c r="J106" i="2"/>
  <c r="J107" i="2"/>
  <c r="J108" i="2"/>
  <c r="K108" i="2" s="1"/>
  <c r="J109" i="2"/>
  <c r="K109" i="2" s="1"/>
  <c r="J101" i="2"/>
  <c r="F66" i="1" l="1"/>
  <c r="F67" i="1"/>
  <c r="D66" i="1"/>
  <c r="D67" i="1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15" i="2"/>
  <c r="J16" i="2"/>
  <c r="J17" i="2"/>
  <c r="J19" i="2"/>
  <c r="J20" i="2"/>
  <c r="J21" i="2"/>
  <c r="J22" i="2"/>
  <c r="J23" i="2"/>
  <c r="J24" i="2"/>
  <c r="J25" i="2"/>
  <c r="J26" i="2"/>
  <c r="J27" i="2"/>
  <c r="J28" i="2"/>
  <c r="J29" i="2"/>
  <c r="J30" i="2"/>
  <c r="J13" i="2"/>
  <c r="J14" i="2"/>
  <c r="J12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4" i="1"/>
  <c r="G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K102" i="2" l="1"/>
  <c r="N109" i="2"/>
  <c r="N108" i="2"/>
  <c r="D64" i="1"/>
  <c r="F64" i="1" s="1"/>
  <c r="K103" i="2"/>
  <c r="K106" i="2"/>
  <c r="K105" i="2"/>
  <c r="K107" i="2"/>
  <c r="D61" i="1"/>
  <c r="F61" i="1" s="1"/>
  <c r="D65" i="1"/>
  <c r="F65" i="1" s="1"/>
  <c r="D63" i="1"/>
  <c r="F63" i="1" s="1"/>
  <c r="D62" i="1"/>
  <c r="F62" i="1" s="1"/>
  <c r="M107" i="2" l="1"/>
  <c r="N107" i="2" s="1"/>
  <c r="P107" i="2"/>
  <c r="Q107" i="2" s="1"/>
  <c r="M105" i="2"/>
  <c r="N105" i="2" s="1"/>
  <c r="P105" i="2"/>
  <c r="Q105" i="2" s="1"/>
  <c r="M106" i="2"/>
  <c r="N106" i="2" s="1"/>
  <c r="P106" i="2"/>
  <c r="Q106" i="2" s="1"/>
  <c r="M103" i="2"/>
  <c r="N103" i="2" s="1"/>
  <c r="P103" i="2"/>
  <c r="Q103" i="2" s="1"/>
  <c r="M102" i="2"/>
  <c r="P102" i="2"/>
  <c r="N102" i="2"/>
  <c r="K104" i="2"/>
  <c r="P104" i="2" s="1"/>
  <c r="Q104" i="2" s="1"/>
  <c r="P110" i="2" l="1"/>
  <c r="Q110" i="2" s="1"/>
  <c r="O123" i="2" s="1"/>
  <c r="Q102" i="2"/>
  <c r="M104" i="2"/>
  <c r="M110" i="2" s="1"/>
  <c r="N110" i="2" s="1"/>
  <c r="L123" i="2" s="1"/>
  <c r="N104" i="2" l="1"/>
</calcChain>
</file>

<file path=xl/sharedStrings.xml><?xml version="1.0" encoding="utf-8"?>
<sst xmlns="http://schemas.openxmlformats.org/spreadsheetml/2006/main" count="1020" uniqueCount="905">
  <si>
    <t xml:space="preserve">Requisiti Curriculari Minimi </t>
  </si>
  <si>
    <t>Tab.1 p.70 (2010-2011)</t>
  </si>
  <si>
    <t>INF/01</t>
  </si>
  <si>
    <t>SSD</t>
  </si>
  <si>
    <t>Nome</t>
  </si>
  <si>
    <t>Ambito</t>
  </si>
  <si>
    <t>ING-INF/05</t>
  </si>
  <si>
    <t>MAT/02</t>
  </si>
  <si>
    <t>MAT/03</t>
  </si>
  <si>
    <t>MAT/05</t>
  </si>
  <si>
    <t>MAT/06</t>
  </si>
  <si>
    <t>MAT/07</t>
  </si>
  <si>
    <t>MAT/08</t>
  </si>
  <si>
    <t>MAT/09</t>
  </si>
  <si>
    <t>SECS-S/02</t>
  </si>
  <si>
    <t>CHIM/02</t>
  </si>
  <si>
    <t>CHIM/03</t>
  </si>
  <si>
    <t>CHIM/07</t>
  </si>
  <si>
    <t>FIS/01</t>
  </si>
  <si>
    <t>FIS/03</t>
  </si>
  <si>
    <t>ING-IND/12</t>
  </si>
  <si>
    <t>ING-IND/13</t>
  </si>
  <si>
    <t>ING-IND/14</t>
  </si>
  <si>
    <t>ING-IND/15</t>
  </si>
  <si>
    <t>ING-IND/16</t>
  </si>
  <si>
    <t>ING-IND/17</t>
  </si>
  <si>
    <t>Ing. Energ. e Aerosp.</t>
  </si>
  <si>
    <t>ING-IND/06</t>
  </si>
  <si>
    <t>ING-IND/08</t>
  </si>
  <si>
    <t>ING-IND/09</t>
  </si>
  <si>
    <t>ING-IND/10</t>
  </si>
  <si>
    <t>ING-IND/11</t>
  </si>
  <si>
    <t>ING-IND/31</t>
  </si>
  <si>
    <t>ING-IND/32</t>
  </si>
  <si>
    <t>ING-IND/33</t>
  </si>
  <si>
    <t>ING-INF/07</t>
  </si>
  <si>
    <t>N. min CFU</t>
  </si>
  <si>
    <t>ESAMI STUDENTE</t>
  </si>
  <si>
    <t>n.</t>
  </si>
  <si>
    <t>Nome ESAME</t>
  </si>
  <si>
    <t>CFU</t>
  </si>
  <si>
    <t>CFU studente</t>
  </si>
  <si>
    <t>CFU Studente</t>
  </si>
  <si>
    <t>DIFF</t>
  </si>
  <si>
    <t>TOT</t>
  </si>
  <si>
    <t>TOTALE CFU esami</t>
  </si>
  <si>
    <t>Ing. Elettrotecnica</t>
  </si>
  <si>
    <t>Ing. Meccanica</t>
  </si>
  <si>
    <t>Fisica e Chimica</t>
  </si>
  <si>
    <t>Mat., Informat. e Stat.</t>
  </si>
  <si>
    <t>: CFU totale esami</t>
  </si>
  <si>
    <t>Voto</t>
  </si>
  <si>
    <t>MEDIA pesata</t>
  </si>
  <si>
    <t>CFU*Voto</t>
  </si>
  <si>
    <t>(D.M. 4 ottobre 2000)</t>
  </si>
  <si>
    <r>
      <t>ELENCO DEI SETTORI SCIENTIFICO-DISCIPLINARI</t>
    </r>
    <r>
      <rPr>
        <sz val="13.5"/>
        <color theme="1"/>
        <rFont val="Calibri"/>
        <family val="2"/>
        <scheme val="minor"/>
      </rPr>
      <t xml:space="preserve"> </t>
    </r>
  </si>
  <si>
    <t>Area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</si>
  <si>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</si>
  <si>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</si>
  <si>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</si>
  <si>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</si>
  <si>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</si>
  <si>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</si>
  <si>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</si>
  <si>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</si>
  <si>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</si>
  <si>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</si>
  <si>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</si>
  <si>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</si>
  <si>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</si>
  <si>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</si>
  <si>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</si>
  <si>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</si>
  <si>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</si>
  <si>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</si>
  <si>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</si>
  <si>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Scienze matematiche e informatiche</t>
  </si>
  <si>
    <t>Elenco SSD</t>
  </si>
  <si>
    <t>Sigla</t>
  </si>
  <si>
    <t>MAT</t>
  </si>
  <si>
    <t>INF</t>
  </si>
  <si>
    <t>MAT/01</t>
  </si>
  <si>
    <t>ALGEBRA</t>
  </si>
  <si>
    <t>GEOMETRIA</t>
  </si>
  <si>
    <t>MAT/04</t>
  </si>
  <si>
    <t>STATISTICA</t>
  </si>
  <si>
    <t>INFORMATICA </t>
  </si>
  <si>
    <t>LOGICA MATEMATICA</t>
  </si>
  <si>
    <t>MATEMATICHE COMPLEMENTARI</t>
  </si>
  <si>
    <t>ANALISI MATEMATICA</t>
  </si>
  <si>
    <t>PROBABILITÀ E STATISTICA MATEMATICA</t>
  </si>
  <si>
    <t>FISICA MATEMATICA</t>
  </si>
  <si>
    <t>ANALISI NUMERICA</t>
  </si>
  <si>
    <t>RICERCA OPERATIVA</t>
  </si>
  <si>
    <t>Scienze fisiche</t>
  </si>
  <si>
    <t>Nome Area</t>
  </si>
  <si>
    <t>FIS</t>
  </si>
  <si>
    <t>Prefisso SSD</t>
  </si>
  <si>
    <t>FISICA SPERIMENTALE</t>
  </si>
  <si>
    <t>FIS/02</t>
  </si>
  <si>
    <t>FISICA TEORICA, MODELLI E METODI MATEMATICI</t>
  </si>
  <si>
    <t>FISICA DELLA MATERIA</t>
  </si>
  <si>
    <t>FIS/04</t>
  </si>
  <si>
    <t>FISICA NUCLEARE E SUBNUCLEARE</t>
  </si>
  <si>
    <t>FIS/05</t>
  </si>
  <si>
    <t>ASTRONOMIA E ASTROFISICA</t>
  </si>
  <si>
    <t>FIS/06</t>
  </si>
  <si>
    <t>FISICA PER IL SISTEMA TERRA E IL MEZZO CIRCUMTERRESTRE</t>
  </si>
  <si>
    <t>FIS/07</t>
  </si>
  <si>
    <t>FISICA APPLICATA (A BENI CULTURALI, AMBIENTALI, BIOLOGIA E MEDICINA)</t>
  </si>
  <si>
    <t>FIS/08</t>
  </si>
  <si>
    <t>DIDATTICA E STORIA DELLA FISICA </t>
  </si>
  <si>
    <t>Scienze chimiche</t>
  </si>
  <si>
    <t>CHIM/01</t>
  </si>
  <si>
    <t>CHIMICA ANALITICA</t>
  </si>
  <si>
    <t>CHIMICA FISICA</t>
  </si>
  <si>
    <t>CHIMICA GENERALE E INORGANICA</t>
  </si>
  <si>
    <t>CHIM/04</t>
  </si>
  <si>
    <t>CHIMICA INDUSTRIALE</t>
  </si>
  <si>
    <t>CHIM/05</t>
  </si>
  <si>
    <t>SCIENZA E TECNOLOGIA DEI MATERIALI POLIMERICI</t>
  </si>
  <si>
    <t>CHIM/06</t>
  </si>
  <si>
    <t>CHIMICA ORGANICA</t>
  </si>
  <si>
    <t>FONDAMENTI CHIMICI DELLE TECNOLOGIE</t>
  </si>
  <si>
    <t>CHIM/08</t>
  </si>
  <si>
    <t>CHIMICA FARMACEUTICA</t>
  </si>
  <si>
    <t>CHIM/09</t>
  </si>
  <si>
    <t>FARMACEUTICO TECNOLOGICO APPLICATIVO</t>
  </si>
  <si>
    <t>CHIM/10</t>
  </si>
  <si>
    <t>CHIMICA DEGLI ALIMENTI</t>
  </si>
  <si>
    <t>CHIM/11</t>
  </si>
  <si>
    <t>CHIMICA E BIOTECNOLOGIA DELLE FERMENTAZIONI</t>
  </si>
  <si>
    <t>CHIM/12</t>
  </si>
  <si>
    <t>CHIMICA DELL'AMBIENTE E DEI BENI CULTURALI</t>
  </si>
  <si>
    <t>CHIM</t>
  </si>
  <si>
    <t>GEO</t>
  </si>
  <si>
    <t>Scienze della terra</t>
  </si>
  <si>
    <t>GEO/01</t>
  </si>
  <si>
    <t>PALEONTOLOGIA E PALEOECOLOGIA</t>
  </si>
  <si>
    <t>GEO/02</t>
  </si>
  <si>
    <t>GEOLOGIA STRATIGRAFICA E SEDIMENTOLOGICA</t>
  </si>
  <si>
    <t>GEO/03</t>
  </si>
  <si>
    <t>GEOLOGIA STRUTTURALE</t>
  </si>
  <si>
    <t>GEO/04</t>
  </si>
  <si>
    <t>GEOGRAFIA FISICA E GEOMORFOLOGIA</t>
  </si>
  <si>
    <t>GEO/05</t>
  </si>
  <si>
    <t>GEOLOGIA APPLICATA</t>
  </si>
  <si>
    <t>GEO/06</t>
  </si>
  <si>
    <t>MINERALOGIA</t>
  </si>
  <si>
    <t>GEO/07</t>
  </si>
  <si>
    <t>PETROLOGIA E PETROGRAFIA</t>
  </si>
  <si>
    <t>GEO/08</t>
  </si>
  <si>
    <t>GEOCHIMICA E VULCANOLOGIA</t>
  </si>
  <si>
    <t>GEO/09</t>
  </si>
  <si>
    <t>GEORISORSE MINERARIE E APPLICAZIONI MINERALOGICO- PETROGRAFICHE PER L'AMBIENTE ED I BENI CULTURALI</t>
  </si>
  <si>
    <t>GEO/10</t>
  </si>
  <si>
    <t>GEOFISICA DELLA TERRA SOLIDA</t>
  </si>
  <si>
    <t>GEO/11</t>
  </si>
  <si>
    <t>GEOFISICA APPLICATA</t>
  </si>
  <si>
    <t>GEO/12</t>
  </si>
  <si>
    <t>OCEANOGRAFIA E FISICA DELL'ATMOSFERA</t>
  </si>
  <si>
    <t>Scienze biologiche</t>
  </si>
  <si>
    <t>BIO</t>
  </si>
  <si>
    <t>num sigle</t>
  </si>
  <si>
    <t>Num.SSD</t>
  </si>
  <si>
    <t>BIO/01</t>
  </si>
  <si>
    <t>BOTANICA GENERALE</t>
  </si>
  <si>
    <t>BIO/02</t>
  </si>
  <si>
    <t>BOTANICA SISTEMATICA</t>
  </si>
  <si>
    <t>BIO/03</t>
  </si>
  <si>
    <t>BOTANICA AMBIENTALE E APPLICATA</t>
  </si>
  <si>
    <t>BIO/04</t>
  </si>
  <si>
    <t>FISIOLOGIA VEGETALE</t>
  </si>
  <si>
    <t>BIO/05</t>
  </si>
  <si>
    <t>ZOOLOGIA</t>
  </si>
  <si>
    <t>BIO/06</t>
  </si>
  <si>
    <t>ANATOMIA COMPARATA E CITOLOGIA</t>
  </si>
  <si>
    <t>BIO/07</t>
  </si>
  <si>
    <t>ECOLOGIA</t>
  </si>
  <si>
    <t>BIO/08</t>
  </si>
  <si>
    <t>ANTROPOLOGIA</t>
  </si>
  <si>
    <t>BIO/09</t>
  </si>
  <si>
    <t>FISIOLOGIA</t>
  </si>
  <si>
    <t>BIO/10</t>
  </si>
  <si>
    <t>BIOCHIMICA</t>
  </si>
  <si>
    <t>BIO/11</t>
  </si>
  <si>
    <t>BIOLOGIA MOLECOLARE</t>
  </si>
  <si>
    <t>BIO/12</t>
  </si>
  <si>
    <t>BIOCHIMICA CLINICA E BIOLOGIA MOLECOLARE CLINICA</t>
  </si>
  <si>
    <t>BIO/13</t>
  </si>
  <si>
    <t>BIOLOGIA APPLICATA</t>
  </si>
  <si>
    <t>BIO/14</t>
  </si>
  <si>
    <t>FARMACOLOGIA</t>
  </si>
  <si>
    <t>BIO/15</t>
  </si>
  <si>
    <t>BIOLOGIA FARMACEUTICA</t>
  </si>
  <si>
    <t>BIO/16</t>
  </si>
  <si>
    <t>ANATOMIA UMANA</t>
  </si>
  <si>
    <t>BIO/17</t>
  </si>
  <si>
    <t>ISTOLOGIA</t>
  </si>
  <si>
    <t>BIO/18</t>
  </si>
  <si>
    <t>GENETICA</t>
  </si>
  <si>
    <t>BIO/19</t>
  </si>
  <si>
    <t>MICROBIOLOGIA GENERALE</t>
  </si>
  <si>
    <t>Scienze mediche</t>
  </si>
  <si>
    <t>MED</t>
  </si>
  <si>
    <t>MED/01</t>
  </si>
  <si>
    <t>STATISTICA MEDICA</t>
  </si>
  <si>
    <t>MED/02</t>
  </si>
  <si>
    <t>STORIA DELLA MEDICINA</t>
  </si>
  <si>
    <t>MED/03</t>
  </si>
  <si>
    <t>GENETICA MEDICA</t>
  </si>
  <si>
    <t>MED/04</t>
  </si>
  <si>
    <t>PATOLOGIA GENERALE</t>
  </si>
  <si>
    <t>MED/05</t>
  </si>
  <si>
    <t>PATOLOGIA CLINICA</t>
  </si>
  <si>
    <t>MED/06</t>
  </si>
  <si>
    <t>ONCOLOGIA MEDICA</t>
  </si>
  <si>
    <t>MED/07</t>
  </si>
  <si>
    <t>MICROBIOLOGIA E MICROBIOLOGIA CLINICA</t>
  </si>
  <si>
    <t>MED/08</t>
  </si>
  <si>
    <t>ANATOMIA PATOLOGICA</t>
  </si>
  <si>
    <t>MED/09</t>
  </si>
  <si>
    <t>MEDICINA INTERNA</t>
  </si>
  <si>
    <t>MED/10</t>
  </si>
  <si>
    <t>MALATTIE DELL'APPARATO RESPIRATORIO</t>
  </si>
  <si>
    <t>MED/11</t>
  </si>
  <si>
    <t>MALATTIE DELL'APPARATO CARDIOVASCOLARE</t>
  </si>
  <si>
    <t>MED/12</t>
  </si>
  <si>
    <t>GASTROENTEROLOGIA</t>
  </si>
  <si>
    <t>MED/13</t>
  </si>
  <si>
    <t>ENDOCRINOLOGIA</t>
  </si>
  <si>
    <t>MED/14</t>
  </si>
  <si>
    <t>NEFROLOGIA</t>
  </si>
  <si>
    <t>MED/15</t>
  </si>
  <si>
    <t>MALATTIE DEL SANGUE</t>
  </si>
  <si>
    <t>MED/16</t>
  </si>
  <si>
    <t>REUMATOLOGIA</t>
  </si>
  <si>
    <t>MED/17</t>
  </si>
  <si>
    <t>MALATTIE INFETTIVE</t>
  </si>
  <si>
    <t>MED/18</t>
  </si>
  <si>
    <t>CHIRURGIA GENERALE</t>
  </si>
  <si>
    <t>MED/19</t>
  </si>
  <si>
    <t>CHIRURGIA PLASTICA</t>
  </si>
  <si>
    <t>MED/20</t>
  </si>
  <si>
    <t>CHIRURGIA PEDIATRICA E INFANTILE</t>
  </si>
  <si>
    <t>MED/21</t>
  </si>
  <si>
    <t>CHIRURGIA TORACICA</t>
  </si>
  <si>
    <t>MED/22</t>
  </si>
  <si>
    <t>CHIRURGIA VASCOLARE</t>
  </si>
  <si>
    <t>MED/23</t>
  </si>
  <si>
    <t>CHIRURGIA CARDIACA</t>
  </si>
  <si>
    <t>MED/24</t>
  </si>
  <si>
    <t>UROLOGIA</t>
  </si>
  <si>
    <t>MED/25</t>
  </si>
  <si>
    <t>PSCHIATRIA</t>
  </si>
  <si>
    <t>MED/26</t>
  </si>
  <si>
    <t>NEUROLOGIA</t>
  </si>
  <si>
    <t>MED/27</t>
  </si>
  <si>
    <t>NEUROCHIRURGIA</t>
  </si>
  <si>
    <t>MED/28</t>
  </si>
  <si>
    <t>MALATTIE ODONTOSTOMATOLOGICHE</t>
  </si>
  <si>
    <t>MED/29</t>
  </si>
  <si>
    <t>CHIRURGIA MAXILLOFACCIALE</t>
  </si>
  <si>
    <t>MED/30</t>
  </si>
  <si>
    <t>MALATTIE APPARATO VISIVO</t>
  </si>
  <si>
    <t>MED/31</t>
  </si>
  <si>
    <t>OTORINOLARINGOIATRIA</t>
  </si>
  <si>
    <t>MED/32</t>
  </si>
  <si>
    <t>AUDIOLOGIA</t>
  </si>
  <si>
    <t>MED/33</t>
  </si>
  <si>
    <t>MALATTIE APPARATO LOCOMOTORE</t>
  </si>
  <si>
    <t>MED/34</t>
  </si>
  <si>
    <t>MEDICINA FISICA E RIABILITATIVA</t>
  </si>
  <si>
    <t>MED/35</t>
  </si>
  <si>
    <t>MALATTIE CUTANEE E VENEREE</t>
  </si>
  <si>
    <t>MED/36</t>
  </si>
  <si>
    <t>DIAGNOSTICA PER IMMAGINI E RADIOTERAPIA</t>
  </si>
  <si>
    <t>MED/37</t>
  </si>
  <si>
    <t>NEURORADIOLOGIA</t>
  </si>
  <si>
    <t>MED/38</t>
  </si>
  <si>
    <t>PEDIATRIA GENERALE E SPECIALISTICA</t>
  </si>
  <si>
    <t>MED/39</t>
  </si>
  <si>
    <t>NEUROPSICHIATRIA INFANTILE</t>
  </si>
  <si>
    <t>MED/40</t>
  </si>
  <si>
    <t>GINECOLOGIA E OSTETRICIA</t>
  </si>
  <si>
    <t>MED/41</t>
  </si>
  <si>
    <t>ANESTESIOLOGIA</t>
  </si>
  <si>
    <t>MED/42</t>
  </si>
  <si>
    <t>IGIENE GENERALE E APPLICATA</t>
  </si>
  <si>
    <t>MED/43</t>
  </si>
  <si>
    <t>MEDICINA LEGALE</t>
  </si>
  <si>
    <t>MED/44</t>
  </si>
  <si>
    <t>MEDICINA DEL LAVORO</t>
  </si>
  <si>
    <t>MED/45</t>
  </si>
  <si>
    <t>SCIENZE INFERMIERISTICHE GENERALI, CLINICHE E PEDIATRICHE</t>
  </si>
  <si>
    <t>MED/46</t>
  </si>
  <si>
    <t>SCIENZE TECNICHE DI MEDICINA DI LABORATORIO</t>
  </si>
  <si>
    <t>MED/47</t>
  </si>
  <si>
    <t>SCIENZE INFERMIERISTICHE OSTETRICO-GINECOLOGICHE</t>
  </si>
  <si>
    <t>MED/48</t>
  </si>
  <si>
    <t>SCIENZE INFERMIERISTICHE E TECNICHE NEURO-PSICHIATRICHE E RIABILITATIVE</t>
  </si>
  <si>
    <t>MED/49</t>
  </si>
  <si>
    <t>SCIENZE TECNICHE DIETETICHE APPLICATE</t>
  </si>
  <si>
    <t>MED/50</t>
  </si>
  <si>
    <t>SCIENZE TECNICHE MEDICHE APPLICATE</t>
  </si>
  <si>
    <t>Scienze agrarie e veterinarie</t>
  </si>
  <si>
    <t>AGR</t>
  </si>
  <si>
    <t>VET</t>
  </si>
  <si>
    <t>AGR/01</t>
  </si>
  <si>
    <t>ECONOMIA ED ESTIMO RURALE</t>
  </si>
  <si>
    <t>AGR/02</t>
  </si>
  <si>
    <t>AGRONOMIA E COLTIVAZIONI ERBACEE</t>
  </si>
  <si>
    <t>AGR/03</t>
  </si>
  <si>
    <t>ARBORICOLTURA GENERALE E COLTIVAZIONI ARBOREE</t>
  </si>
  <si>
    <t>AGR/04</t>
  </si>
  <si>
    <t>ORTICOLTURA E FLORICOLTURA</t>
  </si>
  <si>
    <t>AGR/05</t>
  </si>
  <si>
    <t>ASSESTAMENTO FORESTALE E SELVICOLTURA</t>
  </si>
  <si>
    <t>AGR/06</t>
  </si>
  <si>
    <t>TECNOLOGIA DEL LEGNO E UTILIZZAZIONI FORESTALI</t>
  </si>
  <si>
    <t>AGR/07</t>
  </si>
  <si>
    <t>GENETICA AGRARIA</t>
  </si>
  <si>
    <t>AGR/08</t>
  </si>
  <si>
    <t>IDRAULICA AGRARIA E SISTEMAZIONI IDRAULICO-FORESTALI</t>
  </si>
  <si>
    <t>AGR/09</t>
  </si>
  <si>
    <t>MECCANICA AGRARIA</t>
  </si>
  <si>
    <t>AGR/10</t>
  </si>
  <si>
    <t>COSTRUZIONI RURALI E TERRITORIO AGROFORESTALE</t>
  </si>
  <si>
    <t>AGR/11</t>
  </si>
  <si>
    <t>ENTOMOLOGIA GENERALE E APPLICATA</t>
  </si>
  <si>
    <t>AGR/12</t>
  </si>
  <si>
    <t>PATOLOGIA VEGETALE</t>
  </si>
  <si>
    <t>AGR/13</t>
  </si>
  <si>
    <t>CHIMICA AGRARIA</t>
  </si>
  <si>
    <t>AGR/14</t>
  </si>
  <si>
    <t>PEDOLOGIA</t>
  </si>
  <si>
    <t>AGR/15</t>
  </si>
  <si>
    <t>SCIENZE E TECNOLOGIE ALIMENTARI</t>
  </si>
  <si>
    <t>AGR/16</t>
  </si>
  <si>
    <t>MICROBIOLOGIA AGRARIA</t>
  </si>
  <si>
    <t>AGR/17</t>
  </si>
  <si>
    <t>ZOOTECNICA GENERALE E MIGLIORAMENTO GENETICO</t>
  </si>
  <si>
    <t>AGR/18</t>
  </si>
  <si>
    <t>NUTRIZIONE E ALIMENTAZIONE ANIMALE</t>
  </si>
  <si>
    <t>AGR/19</t>
  </si>
  <si>
    <t>ZOOTECNICA SPECIALE</t>
  </si>
  <si>
    <t>AGR/20</t>
  </si>
  <si>
    <t>ZOOCOLTURE</t>
  </si>
  <si>
    <t>VET/01</t>
  </si>
  <si>
    <t>ANATOMIA DEGLI ANIMALI DOMESTICI</t>
  </si>
  <si>
    <t>VET/02</t>
  </si>
  <si>
    <t>FISIOLOGIA VETERINARIA</t>
  </si>
  <si>
    <t>VET/03</t>
  </si>
  <si>
    <t>PATOLOGIA GENERALE E ANATOMIA PATOLOGICA VETERINARIA</t>
  </si>
  <si>
    <t>VET/04</t>
  </si>
  <si>
    <t>ISPEZIONE DEGLI ALIMENTI DI ORIGINE ANIMALE</t>
  </si>
  <si>
    <t>VET/05</t>
  </si>
  <si>
    <t>MALATTIE INFETTIVE DEGLI ANIMALI DOMESTICI</t>
  </si>
  <si>
    <t>VET/06</t>
  </si>
  <si>
    <t>PARASSITOLOGIA E MALATTIE PARASSITARIE DEGLI ANIMALI</t>
  </si>
  <si>
    <t>VET/07</t>
  </si>
  <si>
    <t>FARMACOLOGIA E TOSSICOLOGIA VETERINARIA</t>
  </si>
  <si>
    <t>VET/08</t>
  </si>
  <si>
    <t>CLINICA MEDICA VETERINARIA</t>
  </si>
  <si>
    <t>VET/09</t>
  </si>
  <si>
    <t>CLINICA CHIRURGICA VETERINARIA</t>
  </si>
  <si>
    <t>VET/10</t>
  </si>
  <si>
    <t>CLINICA OSTETRICA E GINECOLOGIA VETERINARIA</t>
  </si>
  <si>
    <t>Ingegneria civile e Architettura</t>
  </si>
  <si>
    <t>ICAR</t>
  </si>
  <si>
    <t>ICAR/01</t>
  </si>
  <si>
    <t>IDRAULICA</t>
  </si>
  <si>
    <t>ICAR/02</t>
  </si>
  <si>
    <t>COSTRUZIONI IDRAULICHE E MARITTIME E IDROLOGIA</t>
  </si>
  <si>
    <t>ICAR/03</t>
  </si>
  <si>
    <t>INGEGNERIA SANITARIA-AMBIENTALE</t>
  </si>
  <si>
    <t>ICAR/04</t>
  </si>
  <si>
    <t>STRADE, FERROVIE ED AEROPORTI</t>
  </si>
  <si>
    <t>ICAR/05</t>
  </si>
  <si>
    <t>TRASPORTI</t>
  </si>
  <si>
    <t>ICAR/06</t>
  </si>
  <si>
    <t>TOPOGRAFIA E CARTOGRAFIA</t>
  </si>
  <si>
    <t>ICAR/07</t>
  </si>
  <si>
    <t>GEOTECNICA</t>
  </si>
  <si>
    <t>ICAR/08</t>
  </si>
  <si>
    <t>SCIENZA DELLE COSTRUZIONI</t>
  </si>
  <si>
    <t>ICAR/09</t>
  </si>
  <si>
    <t>TECNICA DELLE COSTRUZIONI</t>
  </si>
  <si>
    <t>ICAR/10</t>
  </si>
  <si>
    <t>ARCHITETTURA TECNICA</t>
  </si>
  <si>
    <t>ICAR/11</t>
  </si>
  <si>
    <t>PRODUZIONE EDILIZIA</t>
  </si>
  <si>
    <t>ICAR/12</t>
  </si>
  <si>
    <t>TECNOLOGIA DELL'ARCHITETTURA</t>
  </si>
  <si>
    <t>ICAR/13</t>
  </si>
  <si>
    <t>DISEGNO INDUSTRIALE</t>
  </si>
  <si>
    <t>ICAR/14</t>
  </si>
  <si>
    <t>COMPOSIZIONE ARCHITETTONICA E URBANA</t>
  </si>
  <si>
    <t>ICAR/15</t>
  </si>
  <si>
    <t>ARCHITETTURA DEL PAESAGGIO</t>
  </si>
  <si>
    <t>ICAR/16</t>
  </si>
  <si>
    <t>ARCHITETTURA DEGLI INTERNI E ALLESTIMENTO</t>
  </si>
  <si>
    <t>ICAR/17</t>
  </si>
  <si>
    <t>DISEGNO</t>
  </si>
  <si>
    <t>ICAR/18</t>
  </si>
  <si>
    <t>STORIA DELL'ARCHITETTURA</t>
  </si>
  <si>
    <t>ICAR/19</t>
  </si>
  <si>
    <t>RESTAURO</t>
  </si>
  <si>
    <t>ICAR/20</t>
  </si>
  <si>
    <t>TECNICA E PIANIFICAZIONE URBANISTICA</t>
  </si>
  <si>
    <t>ICAR/21</t>
  </si>
  <si>
    <t>URBANISTICA</t>
  </si>
  <si>
    <t>ICAR/22</t>
  </si>
  <si>
    <t>ESTIMO</t>
  </si>
  <si>
    <t>Ingegneria industriale e dell'informazione</t>
  </si>
  <si>
    <t>ING-IND</t>
  </si>
  <si>
    <t>ING-INF</t>
  </si>
  <si>
    <t>ING-IND/01</t>
  </si>
  <si>
    <t>ARCHITETTURA NAVALE</t>
  </si>
  <si>
    <t>ING-IND/02</t>
  </si>
  <si>
    <t>COSTRUZIONI E IMPIANTI NAVALI E MARINI</t>
  </si>
  <si>
    <t>ING-IND/03</t>
  </si>
  <si>
    <t>MECCANICA DEL VOLO</t>
  </si>
  <si>
    <t>ING-IND/04</t>
  </si>
  <si>
    <t>COSTRUZIONI E STRUTTURE AEROSPAZIALI</t>
  </si>
  <si>
    <t>ING-IND/05</t>
  </si>
  <si>
    <t>IMPIANTI E SISTEMI AEROSPAZIALI</t>
  </si>
  <si>
    <t>FLUIDODINAMICA</t>
  </si>
  <si>
    <t>ING-IND/07</t>
  </si>
  <si>
    <t>PROPULSIONE AEROSPAZIALE</t>
  </si>
  <si>
    <t>MACCHINE A FLUIDO</t>
  </si>
  <si>
    <t>SISTEMI PER L'ENERGIA E L'AMBIENTE</t>
  </si>
  <si>
    <t>FISICA TECNICA INDUSTRIALE</t>
  </si>
  <si>
    <t>FISICA TECNICA AMBIENTALE</t>
  </si>
  <si>
    <t>MISURE MECCANICHE E TERMICHE</t>
  </si>
  <si>
    <t>MECCANICA APPLICATA ALLE MACCHINE</t>
  </si>
  <si>
    <t>PROGETTAZIONE MECCANICA E COSTRUZIONE DI MACCHINE</t>
  </si>
  <si>
    <t>DISEGNO E METODI DELL'INGEGNERIA INDUSTRIALE</t>
  </si>
  <si>
    <t>TECNOLOGIE E SISTEMI DI LAVORAZIONE</t>
  </si>
  <si>
    <t>IMPIANTI INDUSTRIALI MECCANICI</t>
  </si>
  <si>
    <t>ING-IND/18</t>
  </si>
  <si>
    <t>FISICA DEI REATTORI NUCLEARI</t>
  </si>
  <si>
    <t>ING-IND/19</t>
  </si>
  <si>
    <t>IMPIANTI NUCLEARI</t>
  </si>
  <si>
    <t>ING-IND/20</t>
  </si>
  <si>
    <t>MISURE E STRUMENTAZIONE NUCLEARI</t>
  </si>
  <si>
    <t>ING-IND/21</t>
  </si>
  <si>
    <t>METALLURGIA</t>
  </si>
  <si>
    <t>ING-IND/22</t>
  </si>
  <si>
    <t>SCIENZA E TECNOLOGIA DEI MATERIALI</t>
  </si>
  <si>
    <t>ING-IND/23</t>
  </si>
  <si>
    <t>CHIMICA FISICA APPLICATA</t>
  </si>
  <si>
    <t>ING-IND/24</t>
  </si>
  <si>
    <t>PRINCIPI DI INGEGNERIA CHIMICA</t>
  </si>
  <si>
    <t>ING-IND/25</t>
  </si>
  <si>
    <t>IMPIANTI CHIMICI</t>
  </si>
  <si>
    <t>ING-IND/26</t>
  </si>
  <si>
    <t>TEORIA DELLO SVILUPPO DEI PROCESSI CHIMICI</t>
  </si>
  <si>
    <t>ING-IND/27</t>
  </si>
  <si>
    <t>CHIMICA INDUSTRIALE E TECNOLOGICA</t>
  </si>
  <si>
    <t>ING-IND/28</t>
  </si>
  <si>
    <t>INGEGNERIA E SICUREZZA DEGLI SCAVI</t>
  </si>
  <si>
    <t>ING-IND/29</t>
  </si>
  <si>
    <t>INGEGNERIA DELLE MATERIE PRIME</t>
  </si>
  <si>
    <t>ING-IND/30</t>
  </si>
  <si>
    <t>IDROCARBURI E FLUIDI DEL SOTTOSUOLO</t>
  </si>
  <si>
    <t>ELETTROTECNICA</t>
  </si>
  <si>
    <t>CONVERTITORI, MACCHINE E AZIONAMENTI ELETTRICI</t>
  </si>
  <si>
    <t>SISTEMI ELETTRICI PER L'ENERGIA</t>
  </si>
  <si>
    <t>ING-IND/34</t>
  </si>
  <si>
    <t>BIOINGEGNERIA INDUSTRIALE</t>
  </si>
  <si>
    <t>ING-IND/35</t>
  </si>
  <si>
    <t>INGEGNERIA ECONOMICO-GESTIONALE</t>
  </si>
  <si>
    <t>ING-INF/01</t>
  </si>
  <si>
    <t>ELETTRONICA</t>
  </si>
  <si>
    <t>ING-INF/02</t>
  </si>
  <si>
    <t>CAMPI ELETTROMAGNETICI</t>
  </si>
  <si>
    <t>ING-INF/03</t>
  </si>
  <si>
    <t>TELECOMUNICAZIONI</t>
  </si>
  <si>
    <t>ING-INF/04</t>
  </si>
  <si>
    <t>AUTOMATICA</t>
  </si>
  <si>
    <t>SISTEMI DI ELABORAZIONE DELLE INFORMAZIONI</t>
  </si>
  <si>
    <t>ING-INF/06</t>
  </si>
  <si>
    <t>BIOINGEGNERIA ELETTRONICA E INFORMATICA</t>
  </si>
  <si>
    <t>MISURE ELETTRICHE E ELETTRONICHE</t>
  </si>
  <si>
    <t>Scienze dell'antichità, filologico-letterarie e storico-artistiche</t>
  </si>
  <si>
    <t>L-ANT/01</t>
  </si>
  <si>
    <t>PREISTORIA E PROTOSTORIA</t>
  </si>
  <si>
    <t>L-ANT/02</t>
  </si>
  <si>
    <t>STORIA GRECA</t>
  </si>
  <si>
    <t>L-ANT/03</t>
  </si>
  <si>
    <t>STORIA ROMANA</t>
  </si>
  <si>
    <t>L-ANT/04</t>
  </si>
  <si>
    <t>NUMISMATICA</t>
  </si>
  <si>
    <t>L-ANT/05</t>
  </si>
  <si>
    <t>PAPIROLOGIA</t>
  </si>
  <si>
    <t>L-ANT/06</t>
  </si>
  <si>
    <t>ETRUSCOLOGIA E ANTICHITÀ ITALICHE</t>
  </si>
  <si>
    <t>L-ANT/07</t>
  </si>
  <si>
    <t>ARCHEOLOGIA CLASSICA</t>
  </si>
  <si>
    <t>L-ANT/08</t>
  </si>
  <si>
    <t>ARCHEOLOGIA CRISTIANA E MEDIEVALE</t>
  </si>
  <si>
    <t>L-ANT/09</t>
  </si>
  <si>
    <t>TOPOGRAFIA ANTICA</t>
  </si>
  <si>
    <t>L-ANT/10</t>
  </si>
  <si>
    <t>METODOLOGIE DELLA RICERCA ARCHEOLOGICA</t>
  </si>
  <si>
    <t>L-ART/01</t>
  </si>
  <si>
    <t>STORIA DELL'ARTE MEDIEVALE</t>
  </si>
  <si>
    <t>L-ART/02</t>
  </si>
  <si>
    <t>STORIA DELL'ARTE MODERNA</t>
  </si>
  <si>
    <t>L-ART/03</t>
  </si>
  <si>
    <t>STORIA DELL'ARTE CONTEMPORANEA</t>
  </si>
  <si>
    <t>L-ART/04</t>
  </si>
  <si>
    <t>MUSEOLOGIA E CRITICA ARTISTICA E DEL RESTAURO</t>
  </si>
  <si>
    <t>L-ART/05</t>
  </si>
  <si>
    <t>DISCIPLINE DELLO SPETTACOLO</t>
  </si>
  <si>
    <t>L-ART/06</t>
  </si>
  <si>
    <t>CINEMA, FOTOGRAFIA E TELEVISIONE</t>
  </si>
  <si>
    <t>L-ART/07</t>
  </si>
  <si>
    <t>MUSICOLOGIA E STORIA DELLA MUSICA</t>
  </si>
  <si>
    <t>L-ART/08</t>
  </si>
  <si>
    <t>ETNOMUSICOLOGIA</t>
  </si>
  <si>
    <t>L-ANT</t>
  </si>
  <si>
    <t>L-ART</t>
  </si>
  <si>
    <t>L-FIL-LET/01</t>
  </si>
  <si>
    <t>CIVILTÀ EGEE</t>
  </si>
  <si>
    <t>L-FIL-LET/02</t>
  </si>
  <si>
    <t>LINGUA E LETTERATURA GRECA</t>
  </si>
  <si>
    <t>L-FIL-LET/03</t>
  </si>
  <si>
    <t>FILOLOGIA ITALICA, ILLIRICA, CELTICA</t>
  </si>
  <si>
    <t>L-FIL-LET/04</t>
  </si>
  <si>
    <t>LINGUA E LETTERATURA LATINA</t>
  </si>
  <si>
    <t>L-FIL-LET/05</t>
  </si>
  <si>
    <t>FILOLOGIA CLASSICA</t>
  </si>
  <si>
    <t>L-FIL-LET/06</t>
  </si>
  <si>
    <t>LETTERATURA CRISTIANA ANTICA</t>
  </si>
  <si>
    <t>L-FIL-LET/07</t>
  </si>
  <si>
    <t>CIVILTÀ BIZANTINA</t>
  </si>
  <si>
    <t>L-FIL-LET/08</t>
  </si>
  <si>
    <t>LETTERATURA LATINA MEDIEVALE E UMANISTICA</t>
  </si>
  <si>
    <t>L-FIL-LET/09</t>
  </si>
  <si>
    <t>FILOLOGIA E LINGUISTICA ROMANZA</t>
  </si>
  <si>
    <t>L-FIL-LET/10</t>
  </si>
  <si>
    <t>LETTERATURA ITALIANA</t>
  </si>
  <si>
    <t>L-FIL-LET/11</t>
  </si>
  <si>
    <t>LETTERATURA ITALIANA CONTEMPORANEA</t>
  </si>
  <si>
    <t>L-FIL-LET/12</t>
  </si>
  <si>
    <t>LINGUISTICA ITALIANA</t>
  </si>
  <si>
    <t>L-FIL-LET/13</t>
  </si>
  <si>
    <t>FILOLOGIA DELLA LETTERATURA ITALIANA</t>
  </si>
  <si>
    <t>L-FIL-LET/14</t>
  </si>
  <si>
    <t>CRITICA LETTERARIA E LETTERATURE COMPARATE</t>
  </si>
  <si>
    <t>L-FIL-LET/15</t>
  </si>
  <si>
    <t>FILOLOGIA GERMANICA</t>
  </si>
  <si>
    <t>L-FIL-LET</t>
  </si>
  <si>
    <t>L-LIN/01</t>
  </si>
  <si>
    <t>GLOTTOLOGIA E LINGUISTICA</t>
  </si>
  <si>
    <t>L-LIN/02</t>
  </si>
  <si>
    <t>DIDATTICA DELLE LINGUE MODERNE</t>
  </si>
  <si>
    <t>L-LIN/03</t>
  </si>
  <si>
    <t>LETTERATURA FRANCESE</t>
  </si>
  <si>
    <t>L-LIN/04</t>
  </si>
  <si>
    <t>LINGUA E TRADUZIONE - LINGUA FRANCESE</t>
  </si>
  <si>
    <t>L-LIN/05</t>
  </si>
  <si>
    <t>LETTERATURA SPAGNOLA</t>
  </si>
  <si>
    <t>L-LIN/06</t>
  </si>
  <si>
    <t>LINGUA E LETTERATURE ISPANO-AMERICANE</t>
  </si>
  <si>
    <t>L-LIN/07</t>
  </si>
  <si>
    <t>LINGUA E TRADUZIONE - LINGUA SPAGNOLA</t>
  </si>
  <si>
    <t>L-LIN/08</t>
  </si>
  <si>
    <t>LETTERATURA PORTOGHESE E BRASILIANA</t>
  </si>
  <si>
    <t>L-LIN/09</t>
  </si>
  <si>
    <t>LINGUA E TRADUZIONE - LINGUE PORTOGHESE E BRASILIANA</t>
  </si>
  <si>
    <t>L-LIN/10</t>
  </si>
  <si>
    <t>LETTERATURA INGLESE</t>
  </si>
  <si>
    <t>L-LIN/11</t>
  </si>
  <si>
    <t>LINGUE E LETTERATURE ANGLO-AMERICANE</t>
  </si>
  <si>
    <t>L-LIN/12</t>
  </si>
  <si>
    <t>LINGUA E TRADUZIONE - LINGUA INGLESE</t>
  </si>
  <si>
    <t>L-LIN/13</t>
  </si>
  <si>
    <t>LETTERATURA TEDESCA</t>
  </si>
  <si>
    <t>L-LIN/14</t>
  </si>
  <si>
    <t>LINGUA E TRADUZIONE - LINGUA TEDESCA</t>
  </si>
  <si>
    <t>L-LIN/15</t>
  </si>
  <si>
    <t>LINGUE E LETTERATURE NORDICHE</t>
  </si>
  <si>
    <t>L-LIN/16</t>
  </si>
  <si>
    <t>LINGUA E LETTERATURA NEDERLANDESE</t>
  </si>
  <si>
    <t>L-LIN/17</t>
  </si>
  <si>
    <t>LINGUA E LETTERATURA ROMENA</t>
  </si>
  <si>
    <t>L-LIN/18</t>
  </si>
  <si>
    <t>LINGUA E LETTERATURA ALBANESE</t>
  </si>
  <si>
    <t>L-LIN/19</t>
  </si>
  <si>
    <t>FILOLOGIA UGRO-FINNICA</t>
  </si>
  <si>
    <t>L-LIN/20</t>
  </si>
  <si>
    <t>LINGUA E LETTERATURA NEOGRECA</t>
  </si>
  <si>
    <t>L-LIN/21</t>
  </si>
  <si>
    <t>SLAVISTICA</t>
  </si>
  <si>
    <t>L-OR/01</t>
  </si>
  <si>
    <t>STORIA DEL VICINO ORIENTE ANTICO</t>
  </si>
  <si>
    <t>L-OR/02</t>
  </si>
  <si>
    <t>EGITTOLOGIA E CIVILTÀ COPTA</t>
  </si>
  <si>
    <t>L-OR/03</t>
  </si>
  <si>
    <t>ASSIRIOLOGIA</t>
  </si>
  <si>
    <t>L-OR/04</t>
  </si>
  <si>
    <t>ANATOLISTICA</t>
  </si>
  <si>
    <t>L-OR/05</t>
  </si>
  <si>
    <t>ARCHEOLOGIA E STORIA DELL'ARTE DEL VICINO ORIENTE ANTICO</t>
  </si>
  <si>
    <t>L-OR/06</t>
  </si>
  <si>
    <t>ARCHEOLOGIA FENICIO-PUNICA</t>
  </si>
  <si>
    <t>L-OR/07</t>
  </si>
  <si>
    <t>SEMITISTICA - LINGUE E LETTERATURE DELL'ETIOPIA</t>
  </si>
  <si>
    <t>L-OR/08</t>
  </si>
  <si>
    <t>EBRAICO</t>
  </si>
  <si>
    <t>L-OR/09</t>
  </si>
  <si>
    <t>LINGUE E LETTERATURE DELL'AFRICA</t>
  </si>
  <si>
    <t>L-OR/10</t>
  </si>
  <si>
    <t>STORIA DEI PAESI ISLAMICI</t>
  </si>
  <si>
    <t>L-OR/11</t>
  </si>
  <si>
    <t>ARCHEOLOGIA E STORIA DELL'ARTE MUSULMANA</t>
  </si>
  <si>
    <t>L-OR/12</t>
  </si>
  <si>
    <t>LINGUA E LETTERATURA ARABA</t>
  </si>
  <si>
    <t>L-OR/13</t>
  </si>
  <si>
    <t>ARMENISTICA, CAUCASOLOGIA, MONGOLISTICA E TURCOLOGIA</t>
  </si>
  <si>
    <t>L-OR/14</t>
  </si>
  <si>
    <t>FILOLOGIA, RELIGIONI E STORIA DELL'IRAN</t>
  </si>
  <si>
    <t>L-OR/15</t>
  </si>
  <si>
    <t>LINGUA E LETTERATURA PERSIANA</t>
  </si>
  <si>
    <t>L-OR/16</t>
  </si>
  <si>
    <t>ARCHEOLOGIA E STORIA DELL'ARTE DELL'INDIA E DELL'ASIA CENTRALE</t>
  </si>
  <si>
    <t>L-OR/17</t>
  </si>
  <si>
    <t>FILOSOFIE, RELIGIONI E STORIA DELL'INDIA E DELL'ASIA CENTRALE</t>
  </si>
  <si>
    <t>L-OR/18</t>
  </si>
  <si>
    <t>INDOLOGIA E TIBETOLOGIA</t>
  </si>
  <si>
    <t>L-OR/19</t>
  </si>
  <si>
    <t>LINGUE E LETTERATURE MODERNE DEL SUBCONTINENTE INDIANO</t>
  </si>
  <si>
    <t>L-OR/20</t>
  </si>
  <si>
    <t>ARCHEOLOGIA, STORIA DELL'ARTE E FILOSOFIE DELL'ASIA ORIENTALE</t>
  </si>
  <si>
    <t>L-OR/21</t>
  </si>
  <si>
    <t>LINGUE E LETTERATURE DELLA CINA E DELL'ASIA SUD-ORIENTALE</t>
  </si>
  <si>
    <t>L-OR/22</t>
  </si>
  <si>
    <t>LINGUE E LETTERATURE DEL GIAPPONE E DELLA COREA</t>
  </si>
  <si>
    <t>L-OR/23</t>
  </si>
  <si>
    <t>STORIA DELL'ASIA ORIENTALE E SUD-ORIENTALE</t>
  </si>
  <si>
    <t>L-LIN</t>
  </si>
  <si>
    <t>L-OR</t>
  </si>
  <si>
    <t>Scienze storiche, filosofiche, pedagogiche e psicologiche</t>
  </si>
  <si>
    <t>M-STO/01</t>
  </si>
  <si>
    <t>STORIA MEDIEVALE</t>
  </si>
  <si>
    <t>M-STO/02</t>
  </si>
  <si>
    <t>STORIA MODERNA</t>
  </si>
  <si>
    <t>M-STO/03</t>
  </si>
  <si>
    <t>STORIA DELL'EUROPA ORIENTALE</t>
  </si>
  <si>
    <t>M-STO/04</t>
  </si>
  <si>
    <t>STORIA CONTEMPORANEA</t>
  </si>
  <si>
    <t>M-STO/05</t>
  </si>
  <si>
    <t>STORIA DELLA SCIENZA E DELLE TECNICHE</t>
  </si>
  <si>
    <t>M-STO/06</t>
  </si>
  <si>
    <t>STORIA DELLE RELIGIONI</t>
  </si>
  <si>
    <t>M-STO/07</t>
  </si>
  <si>
    <t>STORIA DEL CRISTIANESIMO E DELLE CHIESE</t>
  </si>
  <si>
    <t>M-STO/08</t>
  </si>
  <si>
    <t>ARCHIVISTICA, BIBLIOGRAFIA E BIBLIOTECONOMIA</t>
  </si>
  <si>
    <t>M-STO/09</t>
  </si>
  <si>
    <t>PALEOGRAFIA</t>
  </si>
  <si>
    <t>M-DEA/01</t>
  </si>
  <si>
    <t>DISCIPLINE DEMOETNOANTROPOLOGICHE</t>
  </si>
  <si>
    <t>M-GGR/01</t>
  </si>
  <si>
    <t>GEOGRAFIA</t>
  </si>
  <si>
    <t>M-GGR/02</t>
  </si>
  <si>
    <t>GEOGRAFIA ECONOMICO-POLITICA</t>
  </si>
  <si>
    <t>M-FIL/01</t>
  </si>
  <si>
    <t>FILOSOFIA TEORETICA</t>
  </si>
  <si>
    <t>M-FIL/02</t>
  </si>
  <si>
    <t>LOGICA E FILOSOFIA DELLA SCIENZA</t>
  </si>
  <si>
    <t>M-FIL/03</t>
  </si>
  <si>
    <t>FILOSOFIA MORALE</t>
  </si>
  <si>
    <t>M-FIL/04</t>
  </si>
  <si>
    <t>ESTETICA</t>
  </si>
  <si>
    <t>M-FIL/05</t>
  </si>
  <si>
    <t>FILOSOFIA E TEORIA DEI LINGUAGGI</t>
  </si>
  <si>
    <t>M-FIL/06</t>
  </si>
  <si>
    <t>STORIA DELLA FILOSOFIA</t>
  </si>
  <si>
    <t>M-FIL/07</t>
  </si>
  <si>
    <t>STORIA DELLA FILOSOFIA ANTICA</t>
  </si>
  <si>
    <t>M-FIL/08</t>
  </si>
  <si>
    <t>STORIA DELLA FILOSOFIA MEDIEVALE</t>
  </si>
  <si>
    <t>M-PED/01</t>
  </si>
  <si>
    <t>PEDAGOGIA GENERALE E SOCIALE</t>
  </si>
  <si>
    <t>M-PED/02</t>
  </si>
  <si>
    <t>STORIA DELLA PEDAGOGIA</t>
  </si>
  <si>
    <t>M-PED/03</t>
  </si>
  <si>
    <t>DIDATTICA E PEDAGOGIA SPECIALE</t>
  </si>
  <si>
    <t>M-PED/04</t>
  </si>
  <si>
    <t>PEDAGOGIA SPERIMENTALE</t>
  </si>
  <si>
    <t>M-PSI/01</t>
  </si>
  <si>
    <t>PSICOLOGIA GENERALE</t>
  </si>
  <si>
    <t>M-PSI/02</t>
  </si>
  <si>
    <t>PSICOBIOLOGIA E PSICOLOGIA FISIOLOGICA</t>
  </si>
  <si>
    <t>M-PSI/03</t>
  </si>
  <si>
    <t>PSICOMETRIA</t>
  </si>
  <si>
    <t>M-PSI/04</t>
  </si>
  <si>
    <t>PSICOLOGIA DELLO SVILUPPO E PSICOLOGIA DELL'EDUCAZIONE</t>
  </si>
  <si>
    <t>M-PSI/05</t>
  </si>
  <si>
    <t>PSICOLOGIA SOCIALE</t>
  </si>
  <si>
    <t>M-PSI/06</t>
  </si>
  <si>
    <t>PSICOLOGIA DEL LAVORO E DELLE ORGANIZZAZIONI</t>
  </si>
  <si>
    <t>M-PSI/07</t>
  </si>
  <si>
    <t>PSICOLOGIA DINAMICA</t>
  </si>
  <si>
    <t>M-PSI/08</t>
  </si>
  <si>
    <t>PSICOLOGIA CLINICA</t>
  </si>
  <si>
    <t>M-EDF/01</t>
  </si>
  <si>
    <t>METODI E DIDATTICHE DELLE ATTIVITÀ MOTORIE</t>
  </si>
  <si>
    <t>M-EDF/02</t>
  </si>
  <si>
    <t>METODI E DIDATTICHE DELLE ATTIVITÀ SPORTIVE</t>
  </si>
  <si>
    <t>M-STO</t>
  </si>
  <si>
    <t>M-DEA</t>
  </si>
  <si>
    <t>M-GGR</t>
  </si>
  <si>
    <t>M-FIL</t>
  </si>
  <si>
    <t>M-PED</t>
  </si>
  <si>
    <t>M-PSI</t>
  </si>
  <si>
    <t>M-EDF</t>
  </si>
  <si>
    <t>Scienze giuridiche</t>
  </si>
  <si>
    <t>IUS</t>
  </si>
  <si>
    <t>IUS/01</t>
  </si>
  <si>
    <t>DIRITTO PRIVATO</t>
  </si>
  <si>
    <t>IUS/02</t>
  </si>
  <si>
    <t>DIRITTO PRIVATO COMPARATO</t>
  </si>
  <si>
    <t>IUS/03</t>
  </si>
  <si>
    <t>DIRITTO AGRARIO</t>
  </si>
  <si>
    <t>IUS/04</t>
  </si>
  <si>
    <t>DIRITTO COMMERCIALE</t>
  </si>
  <si>
    <t>IUS/05</t>
  </si>
  <si>
    <t>DIRITTO DELL'ECONOMIA</t>
  </si>
  <si>
    <t>IUS/06</t>
  </si>
  <si>
    <t>DIRITTO DELLA NAVIGAZIONE</t>
  </si>
  <si>
    <t>IUS/07</t>
  </si>
  <si>
    <t>DIRITTO DEL LAVORO</t>
  </si>
  <si>
    <t>IUS/08</t>
  </si>
  <si>
    <t>DIRITTO COSTITUZIONALE</t>
  </si>
  <si>
    <t>IUS/09</t>
  </si>
  <si>
    <t>ISTITUZIONI DI DIRITTO PUBBLICO</t>
  </si>
  <si>
    <t>IUS/10</t>
  </si>
  <si>
    <t>DIRITTO AMMINISTRATIVO</t>
  </si>
  <si>
    <t>IUS/11</t>
  </si>
  <si>
    <t>DIRITTO CANONICO E DIRITTO ECCLESIASTICO</t>
  </si>
  <si>
    <t>IUS/12</t>
  </si>
  <si>
    <t>DIRITTO TRIBUTARIO</t>
  </si>
  <si>
    <t>IUS/13</t>
  </si>
  <si>
    <t>DIRITTO INTERNAZIONALE</t>
  </si>
  <si>
    <t>IUS/14</t>
  </si>
  <si>
    <t>DIRITTO DELL'UNIONE EUROPEA</t>
  </si>
  <si>
    <t>IUS/15</t>
  </si>
  <si>
    <t>DIRITTO PROCESSUALE CIVILE</t>
  </si>
  <si>
    <t>IUS/16</t>
  </si>
  <si>
    <t>DIRITTO PROCESSUALE PENALE</t>
  </si>
  <si>
    <t>IUS/17</t>
  </si>
  <si>
    <t>DIRITTO PENALE</t>
  </si>
  <si>
    <t>IUS/18</t>
  </si>
  <si>
    <t>DIRITTO ROMANO E DIRITTI DELL'ANTICHITÀ</t>
  </si>
  <si>
    <t>IUS/19</t>
  </si>
  <si>
    <t>STORIA DEL DIRITTO MEDIEVALE E MODERNO</t>
  </si>
  <si>
    <t>IUS/20</t>
  </si>
  <si>
    <t>FILOSOFIA DEL DIRITTO</t>
  </si>
  <si>
    <t>IUS/21</t>
  </si>
  <si>
    <t>DIRITTO PUBBLICO COMPARATO</t>
  </si>
  <si>
    <t>Scienze economiche e statistiche</t>
  </si>
  <si>
    <t>SECS-P/01</t>
  </si>
  <si>
    <t>ECONOMIA POLITICA</t>
  </si>
  <si>
    <t>POLITICA ECONOMICA</t>
  </si>
  <si>
    <t>SECS-P/03</t>
  </si>
  <si>
    <t>SCIENZA DELLE FINANZE</t>
  </si>
  <si>
    <t>SECS-P/04</t>
  </si>
  <si>
    <t>STORIA DEL PENSIERO ECONOMICO</t>
  </si>
  <si>
    <t>SECS-P/05</t>
  </si>
  <si>
    <t>ECONOMETRIA</t>
  </si>
  <si>
    <t>SECS-P/06</t>
  </si>
  <si>
    <t>ECONOMIA APPLICATA</t>
  </si>
  <si>
    <t>SECS-P/07</t>
  </si>
  <si>
    <t>ECONOMIA AZIENDALE</t>
  </si>
  <si>
    <t>SECS-P/08</t>
  </si>
  <si>
    <t>ECONOMIA E GESTIONE DELLE IMPRESE</t>
  </si>
  <si>
    <t>SECS-P/09</t>
  </si>
  <si>
    <t>FINANZA AZIENDALE</t>
  </si>
  <si>
    <t>SECS-P/10</t>
  </si>
  <si>
    <t>ORGANIZZAZIONE AZIENDALE</t>
  </si>
  <si>
    <t>SECS-P/11</t>
  </si>
  <si>
    <t>ECONOMIA DEGLI INTERMEDIARI FINANZIARI</t>
  </si>
  <si>
    <t>SECS-P/12</t>
  </si>
  <si>
    <t>STORIA ECONOMICA</t>
  </si>
  <si>
    <t>SECS-P/13</t>
  </si>
  <si>
    <t>SCIENZE MERCEOLOGICHE</t>
  </si>
  <si>
    <t>SECS-S/01</t>
  </si>
  <si>
    <t>STATISTICA PER LA RICERCA SPERIMENTALE E TECNOLOGICA</t>
  </si>
  <si>
    <t>SECS-S/03</t>
  </si>
  <si>
    <t>STATISTICA ECONOMICA</t>
  </si>
  <si>
    <t>SECS-S/04</t>
  </si>
  <si>
    <t>DEMOGRAFIA</t>
  </si>
  <si>
    <t>SECS-S/05</t>
  </si>
  <si>
    <t>STATISTICA SOCIALE</t>
  </si>
  <si>
    <t>SECS-S/06</t>
  </si>
  <si>
    <t>METODI MATEMATICI DELL'ECONOMIA E DELLE SCIENZE ATTUARIALI E FINANZIARIE</t>
  </si>
  <si>
    <t>SECS-P</t>
  </si>
  <si>
    <t>SECS-S</t>
  </si>
  <si>
    <t>Scienze politiche e sociali</t>
  </si>
  <si>
    <t>SPS</t>
  </si>
  <si>
    <t>SPS/01</t>
  </si>
  <si>
    <t>FILOSOFIA POLITICA</t>
  </si>
  <si>
    <t>SPS/02</t>
  </si>
  <si>
    <t>STORIA DELLE DOTTRINE POLITICHE</t>
  </si>
  <si>
    <t>SPS/03</t>
  </si>
  <si>
    <t>STORIA DELLE ISTITUZIONI POLITICHE</t>
  </si>
  <si>
    <t>SPS/04</t>
  </si>
  <si>
    <t>SCIENZA POLITICA</t>
  </si>
  <si>
    <t>SPS/05</t>
  </si>
  <si>
    <t>STORIA E ISTITUZIONI DELLE AMERICHE</t>
  </si>
  <si>
    <t>SPS/06</t>
  </si>
  <si>
    <t>STORIA DELLE RELAZIONI INTERNAZIONALI</t>
  </si>
  <si>
    <t>SPS/07</t>
  </si>
  <si>
    <t>SOCIOLOGIA GENERALE</t>
  </si>
  <si>
    <t>SPS/08</t>
  </si>
  <si>
    <t>SOCIOLOGIA DEI PROCESSI CULTURALI E COMUNICATIVI</t>
  </si>
  <si>
    <t>SPS/09</t>
  </si>
  <si>
    <t>SOCIOLOGIA DEI PROCESSI ECONOMICI E DEL LAVORO</t>
  </si>
  <si>
    <t>SPS/10</t>
  </si>
  <si>
    <t>SOCIOLOGIA DELL'AMBIENTE E DEL TERRITORIO</t>
  </si>
  <si>
    <t>SPS/11</t>
  </si>
  <si>
    <t>SOCIOLOGIA DEI FENOMENI POLITICI</t>
  </si>
  <si>
    <t>SPS/12</t>
  </si>
  <si>
    <t>SOCIOLOGIA GIURIDICA, DELLA DEVIANZA E MUTAMENTO SOCIALE</t>
  </si>
  <si>
    <t>SPS/13</t>
  </si>
  <si>
    <t>STORIA E ISTITUZIONI DELL'AFRICA</t>
  </si>
  <si>
    <t>SPS/14</t>
  </si>
  <si>
    <t>STORIA E ISTITUZIONI DELL'ASIA</t>
  </si>
  <si>
    <t>SECS-P/02</t>
  </si>
  <si>
    <t>Elenco Prefissi SSD</t>
  </si>
  <si>
    <t>NumMax</t>
  </si>
  <si>
    <t>Nome SSD</t>
  </si>
  <si>
    <t>Sigla SSD</t>
  </si>
  <si>
    <t>Post SSD</t>
  </si>
  <si>
    <t>Elenco PostFissi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</si>
  <si>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</si>
  <si>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</si>
  <si>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</si>
  <si>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</si>
  <si>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</si>
  <si>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</si>
  <si>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</si>
  <si>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</si>
  <si>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</si>
  <si>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</si>
  <si>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</si>
  <si>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</si>
  <si>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</si>
  <si>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</si>
  <si>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</si>
  <si>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</si>
  <si>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</si>
  <si>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</si>
  <si>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</si>
  <si>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</si>
  <si>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</si>
  <si>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</si>
  <si>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</si>
  <si>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</si>
  <si>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</si>
  <si>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</si>
  <si>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</si>
  <si>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</si>
  <si>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</si>
  <si>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</si>
  <si>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</si>
  <si>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Nome Studente:</t>
  </si>
  <si>
    <t>Corso di Laurea di Provenienza</t>
  </si>
  <si>
    <t>Media (in trentesimi) alla laurea</t>
  </si>
  <si>
    <t>Voto Medio dichiarato</t>
  </si>
  <si>
    <t>Voto Medio calcolato</t>
  </si>
  <si>
    <t>Università di Provenienza</t>
  </si>
  <si>
    <t>Durata corso studio provenienza</t>
  </si>
  <si>
    <t>Risultato--&gt;</t>
  </si>
  <si>
    <t>Meccanica</t>
  </si>
  <si>
    <t>Energetica</t>
  </si>
  <si>
    <t>Inglese</t>
  </si>
  <si>
    <t>Chimica</t>
  </si>
  <si>
    <t>Analisi Matematica II</t>
  </si>
  <si>
    <t>Meccanica Razionale</t>
  </si>
  <si>
    <t>Disegno Tecnico Industriale</t>
  </si>
  <si>
    <t>Fisica Tecnica</t>
  </si>
  <si>
    <t>Prova finale</t>
  </si>
  <si>
    <t>Lab Fisica tecnica</t>
  </si>
  <si>
    <t>Meccanica teorica e applicata</t>
  </si>
  <si>
    <t>CFU con SSD</t>
  </si>
  <si>
    <t>TOTALE CFU con SSD</t>
  </si>
  <si>
    <t>TOTALE CFU con voto</t>
  </si>
  <si>
    <t>CFU con voto</t>
  </si>
  <si>
    <t>CFU tot</t>
  </si>
  <si>
    <t>Pinco Pallino</t>
  </si>
  <si>
    <t>Ingegneria Meccanica (L9)</t>
  </si>
  <si>
    <t>Università di Rifredi</t>
  </si>
  <si>
    <t>voto di laurea (in 110)</t>
  </si>
  <si>
    <t>Mat,Inf,Stat, Fis,Chim</t>
  </si>
  <si>
    <t>Criterio #2: Num. CFU</t>
  </si>
  <si>
    <t>Criterio #1: CFU per ambito</t>
  </si>
  <si>
    <t>CFU Mancanti totali</t>
  </si>
  <si>
    <t>Guida dello studente 2021/22</t>
  </si>
  <si>
    <t>Tab. xx, pag.XX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</si>
</sst>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2"/>
        <bgColor rgb="FFEBF1DE"/>
      </patternFill>
    </fill>
    <fill>
      <patternFill patternType="solid">
        <fgColor rgb="FFC6D9F1"/>
        <bgColor rgb="FFDCE6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/>
    <xf numFmtId="0" fontId="0" fillId="3" borderId="1" xfId="0" applyFill="1" applyBorder="1"/>
    <xf numFmtId="0" fontId="2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0" xfId="0" applyBorder="1"/>
    <xf numFmtId="0" fontId="3" fillId="0" borderId="0" xfId="0" applyFont="1" applyBorder="1"/>
    <xf numFmtId="164" fontId="3" fillId="0" borderId="6" xfId="0" applyNumberFormat="1" applyFont="1" applyBorder="1"/>
    <xf numFmtId="0" fontId="1" fillId="0" borderId="7" xfId="0" applyFont="1" applyBorder="1"/>
    <xf numFmtId="0" fontId="0" fillId="0" borderId="8" xfId="0" applyBorder="1"/>
    <xf numFmtId="0" fontId="3" fillId="0" borderId="8" xfId="0" applyFont="1" applyBorder="1"/>
    <xf numFmtId="164" fontId="3" fillId="0" borderId="9" xfId="0" applyNumberFormat="1" applyFont="1" applyBorder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locked="0" hidden="1"/>
    </xf>
    <xf numFmtId="0" fontId="5" fillId="2" borderId="0" xfId="0" applyFont="1" applyFill="1" applyProtection="1">
      <protection locked="0" hidden="1"/>
    </xf>
    <xf numFmtId="0" fontId="8" fillId="0" borderId="0" xfId="0" applyFo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1" xfId="0" applyBorder="1" applyProtection="1">
      <protection hidden="1"/>
    </xf>
    <xf numFmtId="0" fontId="3" fillId="2" borderId="1" xfId="0" applyFont="1" applyFill="1" applyBorder="1" applyProtection="1">
      <protection locked="0" hidden="1"/>
    </xf>
    <xf numFmtId="0" fontId="5" fillId="2" borderId="1" xfId="0" applyFont="1" applyFill="1" applyBorder="1" applyProtection="1">
      <protection locked="0" hidden="1"/>
    </xf>
    <xf numFmtId="0" fontId="1" fillId="4" borderId="1" xfId="0" applyFont="1" applyFill="1" applyBorder="1" applyProtection="1">
      <protection locked="0" hidden="1"/>
    </xf>
    <xf numFmtId="0" fontId="11" fillId="0" borderId="0" xfId="0" applyFont="1" applyAlignment="1" applyProtection="1">
      <alignment horizontal="right"/>
      <protection hidden="1"/>
    </xf>
    <xf numFmtId="165" fontId="3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0" fontId="0" fillId="0" borderId="0" xfId="0" applyBorder="1" applyProtection="1">
      <protection hidden="1"/>
    </xf>
    <xf numFmtId="164" fontId="3" fillId="0" borderId="6" xfId="0" applyNumberFormat="1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0" fillId="0" borderId="8" xfId="0" applyBorder="1" applyProtection="1">
      <protection hidden="1"/>
    </xf>
    <xf numFmtId="164" fontId="3" fillId="0" borderId="9" xfId="0" applyNumberFormat="1" applyFont="1" applyBorder="1" applyProtection="1">
      <protection hidden="1"/>
    </xf>
    <xf numFmtId="0" fontId="14" fillId="5" borderId="0" xfId="0" applyFont="1" applyFill="1" applyProtection="1">
      <protection locked="0" hidden="1"/>
    </xf>
    <xf numFmtId="0" fontId="15" fillId="5" borderId="0" xfId="0" applyFont="1" applyFill="1" applyProtection="1">
      <protection locked="0" hidden="1"/>
    </xf>
    <xf numFmtId="0" fontId="13" fillId="6" borderId="10" xfId="0" applyFont="1" applyFill="1" applyBorder="1" applyProtection="1">
      <protection locked="0" hidden="1"/>
    </xf>
    <xf numFmtId="0" fontId="13" fillId="6" borderId="0" xfId="0" applyFont="1" applyFill="1" applyBorder="1" applyProtection="1">
      <protection locked="0" hidden="1"/>
    </xf>
    <xf numFmtId="0" fontId="17" fillId="0" borderId="0" xfId="0" applyFont="1" applyAlignment="1" applyProtection="1">
      <alignment horizontal="left" vertical="center"/>
    </xf>
    <xf numFmtId="0" fontId="0" fillId="0" borderId="0" xfId="0" applyProtection="1"/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11" xfId="0" quotePrefix="1" applyBorder="1" applyProtection="1"/>
    <xf numFmtId="0" fontId="0" fillId="0" borderId="12" xfId="0" applyBorder="1" applyProtection="1"/>
    <xf numFmtId="0" fontId="0" fillId="0" borderId="13" xfId="0" quotePrefix="1" applyBorder="1" applyProtection="1"/>
    <xf numFmtId="0" fontId="0" fillId="0" borderId="14" xfId="0" applyBorder="1" applyProtection="1"/>
    <xf numFmtId="0" fontId="0" fillId="0" borderId="15" xfId="0" quotePrefix="1" applyBorder="1" applyProtection="1"/>
    <xf numFmtId="0" fontId="0" fillId="0" borderId="16" xfId="0" applyBorder="1" applyProtection="1"/>
    <xf numFmtId="0" fontId="2" fillId="0" borderId="0" xfId="0" applyFont="1" applyProtection="1"/>
    <xf numFmtId="0" fontId="0" fillId="0" borderId="11" xfId="0" applyBorder="1" applyProtection="1"/>
    <xf numFmtId="0" fontId="0" fillId="0" borderId="13" xfId="0" applyBorder="1" applyProtection="1"/>
    <xf numFmtId="0" fontId="0" fillId="0" borderId="15" xfId="0" applyBorder="1" applyProtection="1"/>
    <xf numFmtId="0" fontId="0" fillId="0" borderId="17" xfId="0" applyBorder="1" applyProtection="1"/>
    <xf numFmtId="0" fontId="20" fillId="0" borderId="18" xfId="0" applyFont="1" applyBorder="1" applyProtection="1"/>
    <xf numFmtId="0" fontId="0" fillId="0" borderId="0" xfId="0" applyBorder="1" applyProtection="1"/>
    <xf numFmtId="0" fontId="20" fillId="0" borderId="19" xfId="0" applyFont="1" applyBorder="1" applyProtection="1"/>
    <xf numFmtId="0" fontId="18" fillId="0" borderId="0" xfId="0" applyFont="1" applyProtection="1"/>
    <xf numFmtId="0" fontId="0" fillId="0" borderId="1" xfId="0" applyBorder="1" applyProtection="1"/>
    <xf numFmtId="0" fontId="20" fillId="0" borderId="20" xfId="0" applyFont="1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0" borderId="25" xfId="0" applyBorder="1" applyProtection="1"/>
    <xf numFmtId="0" fontId="19" fillId="0" borderId="22" xfId="0" applyFont="1" applyBorder="1" applyProtection="1"/>
    <xf numFmtId="0" fontId="19" fillId="0" borderId="24" xfId="0" applyFont="1" applyBorder="1" applyProtection="1"/>
    <xf numFmtId="0" fontId="19" fillId="0" borderId="26" xfId="0" applyFont="1" applyBorder="1" applyProtection="1"/>
    <xf numFmtId="0" fontId="20" fillId="0" borderId="27" xfId="0" applyFont="1" applyBorder="1" applyProtection="1"/>
    <xf numFmtId="0" fontId="20" fillId="0" borderId="28" xfId="0" applyFont="1" applyBorder="1" applyProtection="1"/>
    <xf numFmtId="0" fontId="20" fillId="0" borderId="29" xfId="0" applyFont="1" applyBorder="1" applyProtection="1"/>
    <xf numFmtId="0" fontId="0" fillId="0" borderId="30" xfId="0" quotePrefix="1" applyBorder="1" applyProtection="1"/>
    <xf numFmtId="0" fontId="0" fillId="0" borderId="31" xfId="0" quotePrefix="1" applyBorder="1" applyProtection="1"/>
    <xf numFmtId="0" fontId="0" fillId="0" borderId="32" xfId="0" quotePrefix="1" applyBorder="1" applyProtection="1"/>
    <xf numFmtId="0" fontId="13" fillId="0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0" fontId="0" fillId="8" borderId="0" xfId="0" applyFill="1" applyProtection="1">
      <protection locked="0" hidden="1"/>
    </xf>
    <xf numFmtId="0" fontId="0" fillId="8" borderId="1" xfId="0" applyFill="1" applyBorder="1" applyProtection="1">
      <protection locked="0" hidden="1"/>
    </xf>
    <xf numFmtId="0" fontId="13" fillId="0" borderId="1" xfId="0" applyFont="1" applyFill="1" applyBorder="1" applyProtection="1">
      <protection hidden="1"/>
    </xf>
    <xf numFmtId="0" fontId="21" fillId="0" borderId="1" xfId="0" applyFont="1" applyFill="1" applyBorder="1" applyProtection="1"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21" fillId="0" borderId="1" xfId="0" applyFont="1" applyFill="1" applyBorder="1" applyAlignment="1" applyProtection="1">
      <alignment horizontal="center"/>
      <protection hidden="1"/>
    </xf>
    <xf numFmtId="0" fontId="3" fillId="9" borderId="0" xfId="0" applyFont="1" applyFill="1" applyAlignment="1" applyProtection="1">
      <alignment horizontal="center"/>
      <protection locked="0"/>
    </xf>
    <xf numFmtId="0" fontId="3" fillId="9" borderId="0" xfId="0" applyFont="1" applyFill="1" applyAlignment="1" applyProtection="1">
      <alignment horizontal="left"/>
      <protection locked="0"/>
    </xf>
    <xf numFmtId="0" fontId="0" fillId="8" borderId="0" xfId="0" quotePrefix="1" applyFill="1" applyProtection="1">
      <protection locked="0" hidden="1"/>
    </xf>
    <xf numFmtId="0" fontId="14" fillId="5" borderId="0" xfId="0" applyFont="1" applyFill="1" applyProtection="1">
      <protection locked="0"/>
    </xf>
    <xf numFmtId="0" fontId="15" fillId="5" borderId="0" xfId="0" applyFont="1" applyFill="1" applyProtection="1">
      <protection locked="0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3" fillId="0" borderId="14" xfId="0" applyFont="1" applyBorder="1" applyProtection="1">
      <protection hidden="1"/>
    </xf>
    <xf numFmtId="0" fontId="3" fillId="0" borderId="34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165" fontId="0" fillId="0" borderId="5" xfId="0" applyNumberFormat="1" applyBorder="1" applyProtection="1"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164" fontId="3" fillId="0" borderId="8" xfId="0" applyNumberFormat="1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5" fillId="0" borderId="0" xfId="0" applyFont="1" applyFill="1"/>
    <xf numFmtId="0" fontId="4" fillId="0" borderId="38" xfId="0" applyFont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39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3" xfId="0" applyBorder="1" applyProtection="1">
      <protection hidden="1"/>
    </xf>
    <xf numFmtId="164" fontId="3" fillId="0" borderId="3" xfId="0" applyNumberFormat="1" applyFont="1" applyBorder="1" applyProtection="1">
      <protection hidden="1"/>
    </xf>
    <xf numFmtId="0" fontId="24" fillId="0" borderId="0" xfId="0" applyFont="1" applyProtection="1">
      <protection hidden="1"/>
    </xf>
    <xf numFmtId="0" fontId="24" fillId="0" borderId="0" xfId="0" applyFont="1" applyBorder="1" applyProtection="1">
      <protection hidden="1"/>
    </xf>
    <xf numFmtId="0" fontId="0" fillId="0" borderId="43" xfId="0" applyBorder="1" applyProtection="1">
      <protection hidden="1"/>
    </xf>
    <xf numFmtId="0" fontId="3" fillId="0" borderId="44" xfId="0" applyFont="1" applyBorder="1" applyProtection="1">
      <protection hidden="1"/>
    </xf>
    <xf numFmtId="164" fontId="3" fillId="0" borderId="45" xfId="0" applyNumberFormat="1" applyFont="1" applyBorder="1" applyProtection="1">
      <protection hidden="1"/>
    </xf>
    <xf numFmtId="0" fontId="0" fillId="0" borderId="9" xfId="0" applyBorder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9" borderId="0" xfId="0" applyFont="1" applyFill="1" applyAlignment="1" applyProtection="1">
      <alignment horizontal="left"/>
      <protection locked="0"/>
    </xf>
    <xf numFmtId="0" fontId="3" fillId="9" borderId="0" xfId="0" applyFont="1" applyFill="1" applyAlignment="1" applyProtection="1">
      <alignment horizontal="left"/>
      <protection locked="0"/>
    </xf>
    <xf numFmtId="0" fontId="22" fillId="10" borderId="35" xfId="0" applyFont="1" applyFill="1" applyBorder="1" applyAlignment="1" applyProtection="1">
      <alignment horizontal="center"/>
      <protection hidden="1"/>
    </xf>
    <xf numFmtId="0" fontId="22" fillId="10" borderId="37" xfId="0" applyFont="1" applyFill="1" applyBorder="1" applyAlignment="1" applyProtection="1">
      <alignment horizontal="center"/>
      <protection hidden="1"/>
    </xf>
    <xf numFmtId="0" fontId="22" fillId="10" borderId="36" xfId="0" applyFont="1" applyFill="1" applyBorder="1" applyAlignment="1" applyProtection="1">
      <alignment horizontal="center"/>
      <protection hidden="1"/>
    </xf>
    <xf numFmtId="0" fontId="22" fillId="10" borderId="7" xfId="0" applyFont="1" applyFill="1" applyBorder="1" applyAlignment="1" applyProtection="1">
      <alignment horizontal="center"/>
      <protection hidden="1"/>
    </xf>
    <xf numFmtId="0" fontId="22" fillId="10" borderId="8" xfId="0" applyFont="1" applyFill="1" applyBorder="1" applyAlignment="1" applyProtection="1">
      <alignment horizontal="center"/>
      <protection hidden="1"/>
    </xf>
    <xf numFmtId="0" fontId="22" fillId="10" borderId="5" xfId="0" applyFont="1" applyFill="1" applyBorder="1" applyAlignment="1" applyProtection="1">
      <alignment horizontal="center"/>
      <protection hidden="1"/>
    </xf>
    <xf numFmtId="0" fontId="22" fillId="10" borderId="0" xfId="0" applyFont="1" applyFill="1" applyBorder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3" fillId="0" borderId="37" xfId="0" applyFont="1" applyBorder="1" applyAlignment="1" applyProtection="1">
      <alignment horizontal="center"/>
      <protection hidden="1"/>
    </xf>
    <xf numFmtId="0" fontId="23" fillId="0" borderId="36" xfId="0" applyFont="1" applyBorder="1" applyAlignment="1" applyProtection="1">
      <alignment horizontal="center"/>
      <protection hidden="1"/>
    </xf>
    <xf numFmtId="0" fontId="24" fillId="10" borderId="40" xfId="0" applyFont="1" applyFill="1" applyBorder="1" applyAlignment="1" applyProtection="1">
      <alignment horizontal="center"/>
      <protection hidden="1"/>
    </xf>
    <xf numFmtId="0" fontId="24" fillId="10" borderId="41" xfId="0" applyFont="1" applyFill="1" applyBorder="1" applyAlignment="1" applyProtection="1">
      <alignment horizontal="center"/>
      <protection hidden="1"/>
    </xf>
    <xf numFmtId="0" fontId="24" fillId="10" borderId="42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7" borderId="0" xfId="0" applyFont="1" applyFill="1" applyAlignment="1" applyProtection="1">
      <alignment horizontal="center"/>
    </xf>
  </cellXfs>
  <cellStyles count="1">
    <cellStyle name="Normale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4"/>
  <sheetViews>
    <sheetView tabSelected="1" topLeftCell="A5" workbookViewId="0">
      <selection activeCell="L104" sqref="L104"/>
    </sheetView>
  </sheetViews>
  <sheetFormatPr defaultColWidth="9.140625" defaultRowHeight="15" x14ac:dyDescent="0.25"/>
  <cols>
    <col min="1" max="1" width="4.28515625" style="23" customWidth="1"/>
    <col min="2" max="2" width="14" style="23" customWidth="1"/>
    <col min="3" max="3" width="4.28515625" style="23" customWidth="1"/>
    <col min="4" max="4" width="12.7109375" style="23" customWidth="1"/>
    <col min="5" max="5" width="28.140625" style="23" customWidth="1"/>
    <col min="6" max="6" width="11" style="23" customWidth="1"/>
    <col min="7" max="7" width="7.7109375" style="23" customWidth="1"/>
    <col min="8" max="8" width="41.7109375" style="23" customWidth="1"/>
    <col min="9" max="9" width="9" style="23" customWidth="1"/>
    <col min="10" max="10" width="19.140625" style="23" customWidth="1"/>
    <col min="11" max="11" width="10.140625" style="23" customWidth="1"/>
    <col min="12" max="12" width="9.140625" style="23"/>
    <col min="13" max="13" width="9.42578125" style="23" bestFit="1" customWidth="1"/>
    <col min="14" max="16384" width="9.140625" style="23"/>
  </cols>
  <sheetData>
    <row r="1" spans="1:14" ht="26.25" x14ac:dyDescent="0.4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4" x14ac:dyDescent="0.25">
      <c r="I2" s="25"/>
    </row>
    <row r="3" spans="1:14" ht="18.75" x14ac:dyDescent="0.3">
      <c r="A3" s="130" t="s">
        <v>871</v>
      </c>
      <c r="B3" s="130"/>
      <c r="C3" s="130"/>
      <c r="D3" s="130"/>
      <c r="E3" s="134" t="s">
        <v>895</v>
      </c>
      <c r="F3" s="134"/>
      <c r="G3" s="134"/>
      <c r="I3" s="25"/>
    </row>
    <row r="4" spans="1:14" ht="15.75" x14ac:dyDescent="0.25">
      <c r="A4" s="130" t="s">
        <v>872</v>
      </c>
      <c r="B4" s="130"/>
      <c r="C4" s="130"/>
      <c r="D4" s="130"/>
      <c r="E4" s="135" t="s">
        <v>896</v>
      </c>
      <c r="F4" s="135"/>
      <c r="G4" s="135"/>
      <c r="I4" s="25"/>
    </row>
    <row r="5" spans="1:14" ht="15.75" x14ac:dyDescent="0.25">
      <c r="A5" s="130" t="s">
        <v>876</v>
      </c>
      <c r="B5" s="130"/>
      <c r="C5" s="130"/>
      <c r="D5" s="130"/>
      <c r="E5" s="97" t="s">
        <v>897</v>
      </c>
      <c r="F5" s="97"/>
      <c r="G5" s="97"/>
      <c r="I5" s="25"/>
    </row>
    <row r="6" spans="1:14" ht="15.75" x14ac:dyDescent="0.25">
      <c r="A6" s="130" t="s">
        <v>873</v>
      </c>
      <c r="B6" s="130"/>
      <c r="C6" s="130"/>
      <c r="D6" s="130"/>
      <c r="E6" s="96">
        <v>28</v>
      </c>
      <c r="I6" s="25"/>
    </row>
    <row r="7" spans="1:14" ht="15.75" x14ac:dyDescent="0.25">
      <c r="A7" s="130" t="s">
        <v>898</v>
      </c>
      <c r="B7" s="130"/>
      <c r="C7" s="130"/>
      <c r="D7" s="130"/>
      <c r="E7" s="96">
        <v>106</v>
      </c>
      <c r="I7" s="25"/>
    </row>
    <row r="8" spans="1:14" ht="15.75" x14ac:dyDescent="0.25">
      <c r="A8" s="130" t="s">
        <v>877</v>
      </c>
      <c r="B8" s="130"/>
      <c r="C8" s="130"/>
      <c r="D8" s="130"/>
      <c r="E8" s="96"/>
      <c r="I8" s="25"/>
    </row>
    <row r="9" spans="1:14" ht="15.75" x14ac:dyDescent="0.25">
      <c r="G9" s="24">
        <f>SUM(G12:G94)</f>
        <v>162</v>
      </c>
      <c r="H9" s="25" t="s">
        <v>50</v>
      </c>
    </row>
    <row r="11" spans="1:14" ht="16.5" thickBot="1" x14ac:dyDescent="0.3">
      <c r="A11" s="26" t="s">
        <v>38</v>
      </c>
      <c r="B11" s="26" t="s">
        <v>97</v>
      </c>
      <c r="C11" s="26"/>
      <c r="D11" s="26" t="s">
        <v>837</v>
      </c>
      <c r="E11" s="26" t="s">
        <v>836</v>
      </c>
      <c r="F11" s="26" t="s">
        <v>56</v>
      </c>
      <c r="G11" s="26" t="s">
        <v>40</v>
      </c>
      <c r="H11" s="26" t="s">
        <v>39</v>
      </c>
      <c r="I11" s="26" t="s">
        <v>51</v>
      </c>
      <c r="J11" s="26" t="s">
        <v>5</v>
      </c>
      <c r="K11" s="27" t="s">
        <v>894</v>
      </c>
      <c r="L11" s="28" t="s">
        <v>53</v>
      </c>
      <c r="M11" s="27" t="s">
        <v>890</v>
      </c>
      <c r="N11" s="27" t="s">
        <v>893</v>
      </c>
    </row>
    <row r="12" spans="1:14" ht="16.5" thickTop="1" x14ac:dyDescent="0.25">
      <c r="A12" s="23">
        <f>IF(G12&lt;&gt;"",1,"")</f>
        <v>1</v>
      </c>
      <c r="B12" s="90" t="s">
        <v>134</v>
      </c>
      <c r="C12" s="98" t="s">
        <v>63</v>
      </c>
      <c r="D12" s="88" t="str">
        <f>IF(OR(B12="",C12=""), "", CONCATENATE(B12,"/",C12) )</f>
        <v>CHIM/07</v>
      </c>
      <c r="E12" s="89" t="str">
        <f>IF($D12="","",  VLOOKUP($D12,ElencoSSD!$A$83:$D$482,2,FALSE) )</f>
        <v>FONDAMENTI CHIMICI DELLE TECNOLOGIE</v>
      </c>
      <c r="F12" s="94">
        <f>IF($D12="","",  VLOOKUP($D12,ElencoSSD!$A$83:$D$482,4,FALSE) )</f>
        <v>3</v>
      </c>
      <c r="G12" s="49">
        <v>6</v>
      </c>
      <c r="H12" s="50" t="s">
        <v>881</v>
      </c>
      <c r="I12" s="51">
        <v>28</v>
      </c>
      <c r="J12" s="23" t="str">
        <f>IFERROR(  VLOOKUP($D12,Requisiti!$A$4:$C$55,3,FALSE),"")</f>
        <v>Fisica e Chimica</v>
      </c>
      <c r="K12" s="31">
        <f>IF(G12="","", G12)</f>
        <v>6</v>
      </c>
      <c r="L12" s="31">
        <f t="shared" ref="L12:L43" si="0">IF($G12="","",G12*I12)</f>
        <v>168</v>
      </c>
      <c r="M12" s="23">
        <f>IF(D12="","",$G12)</f>
        <v>6</v>
      </c>
      <c r="N12" s="23">
        <f>IF(I12="","",$G12)</f>
        <v>6</v>
      </c>
    </row>
    <row r="13" spans="1:14" ht="15.75" x14ac:dyDescent="0.25">
      <c r="A13" s="23">
        <f t="shared" ref="A13:A44" si="1">IF(AND(G13&lt;&gt;"",A12&lt;&gt;""),A12+1,"")</f>
        <v>2</v>
      </c>
      <c r="B13" s="90" t="s">
        <v>415</v>
      </c>
      <c r="C13" s="98" t="s">
        <v>71</v>
      </c>
      <c r="D13" s="88" t="str">
        <f t="shared" ref="D13:D76" si="2">IF(OR(B13="",C13=""), "", CONCATENATE(B13,"/",C13) )</f>
        <v>ING-IND/15</v>
      </c>
      <c r="E13" s="89" t="str">
        <f>IF($D13="","",  VLOOKUP($D13,ElencoSSD!$A$83:$D$482,2,FALSE) )</f>
        <v>DISEGNO E METODI DELL'INGEGNERIA INDUSTRIALE</v>
      </c>
      <c r="F13" s="94">
        <f>IF($D13="","",  VLOOKUP($D13,ElencoSSD!$A$83:$D$482,4,FALSE) )</f>
        <v>9</v>
      </c>
      <c r="G13" s="49">
        <v>6</v>
      </c>
      <c r="H13" s="50" t="s">
        <v>882</v>
      </c>
      <c r="I13" s="52">
        <v>30</v>
      </c>
      <c r="J13" s="23" t="str">
        <f>IFERROR(  VLOOKUP($D13,Requisiti!$A$4:$C$55,3,FALSE),"")</f>
        <v>Ing. Meccanica</v>
      </c>
      <c r="K13" s="31">
        <f t="shared" ref="K13:K76" si="3">IF(G13="","", G13)</f>
        <v>6</v>
      </c>
      <c r="L13" s="31">
        <f t="shared" si="0"/>
        <v>180</v>
      </c>
      <c r="M13" s="23">
        <f t="shared" ref="M13:M76" si="4">IF(D13="","",$G13)</f>
        <v>6</v>
      </c>
      <c r="N13" s="23">
        <f t="shared" ref="N13:N76" si="5">IF(I13="","",$G13)</f>
        <v>6</v>
      </c>
    </row>
    <row r="14" spans="1:14" ht="15.75" x14ac:dyDescent="0.25">
      <c r="A14" s="23" t="str">
        <f t="shared" si="1"/>
        <v/>
      </c>
      <c r="B14" s="90"/>
      <c r="C14" s="98"/>
      <c r="D14" s="88" t="str">
        <f t="shared" si="2"/>
        <v/>
      </c>
      <c r="E14" s="89" t="str">
        <f>IF($D14="","",  VLOOKUP($D14,ElencoSSD!$A$83:$D$482,2,FALSE) )</f>
        <v/>
      </c>
      <c r="F14" s="94" t="str">
        <f>IF($D14="","",  VLOOKUP($D14,ElencoSSD!$A$83:$D$482,4,FALSE) )</f>
        <v/>
      </c>
      <c r="G14" s="99"/>
      <c r="H14" s="100"/>
      <c r="I14" s="52"/>
      <c r="J14" s="23" t="str">
        <f>IFERROR(  VLOOKUP($D14,Requisiti!$A$4:$C$55,3,FALSE),"")</f>
        <v/>
      </c>
      <c r="K14" s="31" t="str">
        <f t="shared" si="3"/>
        <v/>
      </c>
      <c r="L14" s="31" t="str">
        <f t="shared" si="0"/>
        <v/>
      </c>
      <c r="M14" s="23" t="str">
        <f t="shared" si="4"/>
        <v/>
      </c>
      <c r="N14" s="23" t="str">
        <f t="shared" si="5"/>
        <v/>
      </c>
    </row>
    <row r="15" spans="1:14" ht="15.75" x14ac:dyDescent="0.25">
      <c r="A15" s="23" t="str">
        <f t="shared" si="1"/>
        <v/>
      </c>
      <c r="B15" s="90"/>
      <c r="C15" s="98"/>
      <c r="D15" s="88" t="str">
        <f t="shared" si="2"/>
        <v/>
      </c>
      <c r="E15" s="89" t="str">
        <f>IF($D15="","",  VLOOKUP($D15,ElencoSSD!$A$83:$D$482,2,FALSE) )</f>
        <v/>
      </c>
      <c r="F15" s="94" t="str">
        <f>IF($D15="","",  VLOOKUP($D15,ElencoSSD!$A$83:$D$482,4,FALSE) )</f>
        <v/>
      </c>
      <c r="G15" s="49"/>
      <c r="H15" s="100"/>
      <c r="I15" s="52"/>
      <c r="J15" s="23" t="str">
        <f>IFERROR(  VLOOKUP($D15,Requisiti!$A$4:$C$55,3,FALSE),"")</f>
        <v/>
      </c>
      <c r="K15" s="31" t="str">
        <f t="shared" si="3"/>
        <v/>
      </c>
      <c r="L15" s="31" t="str">
        <f t="shared" si="0"/>
        <v/>
      </c>
      <c r="M15" s="23" t="str">
        <f t="shared" si="4"/>
        <v/>
      </c>
      <c r="N15" s="23" t="str">
        <f t="shared" si="5"/>
        <v/>
      </c>
    </row>
    <row r="16" spans="1:14" ht="15.75" x14ac:dyDescent="0.25">
      <c r="A16" s="23" t="str">
        <f t="shared" si="1"/>
        <v/>
      </c>
      <c r="B16" s="90" t="s">
        <v>79</v>
      </c>
      <c r="C16" s="98" t="s">
        <v>61</v>
      </c>
      <c r="D16" s="88" t="str">
        <f t="shared" si="2"/>
        <v>MAT/05</v>
      </c>
      <c r="E16" s="89" t="str">
        <f>IF($D16="","",  VLOOKUP($D16,ElencoSSD!$A$83:$D$482,2,FALSE) )</f>
        <v>ANALISI MATEMATICA</v>
      </c>
      <c r="F16" s="94">
        <f>IF($D16="","",  VLOOKUP($D16,ElencoSSD!$A$83:$D$482,4,FALSE) )</f>
        <v>1</v>
      </c>
      <c r="G16" s="49">
        <v>6</v>
      </c>
      <c r="H16" s="100" t="s">
        <v>883</v>
      </c>
      <c r="I16" s="52">
        <v>26</v>
      </c>
      <c r="J16" s="23" t="str">
        <f>IFERROR(  VLOOKUP($D16,Requisiti!$A$4:$C$55,3,FALSE),"")</f>
        <v>Mat., Informat. e Stat.</v>
      </c>
      <c r="K16" s="31">
        <f t="shared" si="3"/>
        <v>6</v>
      </c>
      <c r="L16" s="31">
        <f t="shared" si="0"/>
        <v>156</v>
      </c>
      <c r="M16" s="23">
        <f t="shared" si="4"/>
        <v>6</v>
      </c>
      <c r="N16" s="23">
        <f t="shared" si="5"/>
        <v>6</v>
      </c>
    </row>
    <row r="17" spans="1:14" ht="15.75" x14ac:dyDescent="0.25">
      <c r="A17" s="23" t="str">
        <f t="shared" si="1"/>
        <v/>
      </c>
      <c r="B17" s="90" t="s">
        <v>79</v>
      </c>
      <c r="C17" s="98" t="s">
        <v>61</v>
      </c>
      <c r="D17" s="88" t="str">
        <f t="shared" si="2"/>
        <v>MAT/05</v>
      </c>
      <c r="E17" s="89" t="str">
        <f>IF($D17="","",  VLOOKUP($D17,ElencoSSD!$A$83:$D$482,2,FALSE) )</f>
        <v>ANALISI MATEMATICA</v>
      </c>
      <c r="F17" s="94">
        <f>IF($D17="","",  VLOOKUP($D17,ElencoSSD!$A$83:$D$482,4,FALSE) )</f>
        <v>1</v>
      </c>
      <c r="G17" s="49">
        <v>6</v>
      </c>
      <c r="H17" s="50" t="s">
        <v>884</v>
      </c>
      <c r="I17" s="52">
        <v>30</v>
      </c>
      <c r="J17" s="23" t="str">
        <f>IFERROR(  VLOOKUP($D17,Requisiti!$A$4:$C$55,3,FALSE),"")</f>
        <v>Mat., Informat. e Stat.</v>
      </c>
      <c r="K17" s="31">
        <f t="shared" si="3"/>
        <v>6</v>
      </c>
      <c r="L17" s="31">
        <f t="shared" si="0"/>
        <v>180</v>
      </c>
      <c r="M17" s="23">
        <f t="shared" si="4"/>
        <v>6</v>
      </c>
      <c r="N17" s="23">
        <f t="shared" si="5"/>
        <v>6</v>
      </c>
    </row>
    <row r="18" spans="1:14" ht="15.75" x14ac:dyDescent="0.25">
      <c r="A18" s="23" t="str">
        <f t="shared" si="1"/>
        <v/>
      </c>
      <c r="B18" s="90" t="s">
        <v>79</v>
      </c>
      <c r="C18" s="98" t="s">
        <v>63</v>
      </c>
      <c r="D18" s="88" t="str">
        <f t="shared" si="2"/>
        <v>MAT/07</v>
      </c>
      <c r="E18" s="89" t="str">
        <f>IF($D18="","",  VLOOKUP($D18,ElencoSSD!$A$83:$D$482,2,FALSE) )</f>
        <v>FISICA MATEMATICA</v>
      </c>
      <c r="F18" s="94">
        <f>IF($D18="","",  VLOOKUP($D18,ElencoSSD!$A$83:$D$482,4,FALSE) )</f>
        <v>1</v>
      </c>
      <c r="G18" s="49">
        <v>12</v>
      </c>
      <c r="H18" s="50" t="s">
        <v>885</v>
      </c>
      <c r="I18" s="52">
        <v>30</v>
      </c>
      <c r="J18" s="23" t="str">
        <f>IFERROR(  VLOOKUP($D18,Requisiti!$A$4:$C$55,3,FALSE),"")</f>
        <v>Mat., Informat. e Stat.</v>
      </c>
      <c r="K18" s="31">
        <f t="shared" si="3"/>
        <v>12</v>
      </c>
      <c r="L18" s="31">
        <f t="shared" si="0"/>
        <v>360</v>
      </c>
      <c r="M18" s="23">
        <f t="shared" si="4"/>
        <v>12</v>
      </c>
      <c r="N18" s="23">
        <f t="shared" si="5"/>
        <v>12</v>
      </c>
    </row>
    <row r="19" spans="1:14" ht="15.75" x14ac:dyDescent="0.25">
      <c r="A19" s="23" t="str">
        <f t="shared" si="1"/>
        <v/>
      </c>
      <c r="B19" s="90" t="s">
        <v>369</v>
      </c>
      <c r="C19" s="98" t="s">
        <v>64</v>
      </c>
      <c r="D19" s="88" t="str">
        <f t="shared" si="2"/>
        <v>ICAR/08</v>
      </c>
      <c r="E19" s="89" t="str">
        <f>IF($D19="","",  VLOOKUP($D19,ElencoSSD!$A$83:$D$482,2,FALSE) )</f>
        <v>SCIENZA DELLE COSTRUZIONI</v>
      </c>
      <c r="F19" s="94">
        <f>IF($D19="","",  VLOOKUP($D19,ElencoSSD!$A$83:$D$482,4,FALSE) )</f>
        <v>8</v>
      </c>
      <c r="G19" s="49">
        <v>6</v>
      </c>
      <c r="H19" s="50" t="s">
        <v>886</v>
      </c>
      <c r="I19" s="52">
        <v>27</v>
      </c>
      <c r="J19" s="23" t="str">
        <f>IFERROR(  VLOOKUP($D19,Requisiti!$A$4:$C$55,3,FALSE),"")</f>
        <v/>
      </c>
      <c r="K19" s="31">
        <f t="shared" si="3"/>
        <v>6</v>
      </c>
      <c r="L19" s="31">
        <f t="shared" si="0"/>
        <v>162</v>
      </c>
      <c r="M19" s="23">
        <f t="shared" si="4"/>
        <v>6</v>
      </c>
      <c r="N19" s="23">
        <f t="shared" si="5"/>
        <v>6</v>
      </c>
    </row>
    <row r="20" spans="1:14" ht="15.75" x14ac:dyDescent="0.25">
      <c r="A20" s="23" t="str">
        <f t="shared" si="1"/>
        <v/>
      </c>
      <c r="B20" s="90" t="s">
        <v>415</v>
      </c>
      <c r="C20" s="98" t="s">
        <v>70</v>
      </c>
      <c r="D20" s="88" t="str">
        <f t="shared" si="2"/>
        <v>ING-IND/14</v>
      </c>
      <c r="E20" s="89" t="str">
        <f>IF($D20="","",  VLOOKUP($D20,ElencoSSD!$A$83:$D$482,2,FALSE) )</f>
        <v>PROGETTAZIONE MECCANICA E COSTRUZIONE DI MACCHINE</v>
      </c>
      <c r="F20" s="94">
        <f>IF($D20="","",  VLOOKUP($D20,ElencoSSD!$A$83:$D$482,4,FALSE) )</f>
        <v>9</v>
      </c>
      <c r="G20" s="49">
        <v>12</v>
      </c>
      <c r="H20" s="50"/>
      <c r="I20" s="52">
        <v>30</v>
      </c>
      <c r="J20" s="23" t="str">
        <f>IFERROR(  VLOOKUP($D20,Requisiti!$A$4:$C$55,3,FALSE),"")</f>
        <v>Ing. Meccanica</v>
      </c>
      <c r="K20" s="31">
        <f t="shared" si="3"/>
        <v>12</v>
      </c>
      <c r="L20" s="31">
        <f t="shared" si="0"/>
        <v>360</v>
      </c>
      <c r="M20" s="23">
        <f t="shared" si="4"/>
        <v>12</v>
      </c>
      <c r="N20" s="23">
        <f t="shared" si="5"/>
        <v>12</v>
      </c>
    </row>
    <row r="21" spans="1:14" ht="15.75" x14ac:dyDescent="0.25">
      <c r="A21" s="23" t="str">
        <f t="shared" si="1"/>
        <v/>
      </c>
      <c r="B21" s="90" t="s">
        <v>415</v>
      </c>
      <c r="C21" s="98" t="s">
        <v>851</v>
      </c>
      <c r="D21" s="88" t="str">
        <f t="shared" si="2"/>
        <v>ING-IND/31</v>
      </c>
      <c r="E21" s="89" t="str">
        <f>IF($D21="","",  VLOOKUP($D21,ElencoSSD!$A$83:$D$482,2,FALSE) )</f>
        <v>ELETTROTECNICA</v>
      </c>
      <c r="F21" s="94">
        <f>IF($D21="","",  VLOOKUP($D21,ElencoSSD!$A$83:$D$482,4,FALSE) )</f>
        <v>9</v>
      </c>
      <c r="G21" s="49">
        <v>6</v>
      </c>
      <c r="H21" s="50"/>
      <c r="I21" s="52">
        <v>28</v>
      </c>
      <c r="J21" s="23" t="str">
        <f>IFERROR(  VLOOKUP($D21,Requisiti!$A$4:$C$55,3,FALSE),"")</f>
        <v>Ing. Elettrotecnica</v>
      </c>
      <c r="K21" s="31">
        <f t="shared" si="3"/>
        <v>6</v>
      </c>
      <c r="L21" s="31">
        <f t="shared" si="0"/>
        <v>168</v>
      </c>
      <c r="M21" s="23">
        <f t="shared" si="4"/>
        <v>6</v>
      </c>
      <c r="N21" s="23">
        <f t="shared" si="5"/>
        <v>6</v>
      </c>
    </row>
    <row r="22" spans="1:14" ht="15.75" x14ac:dyDescent="0.25">
      <c r="A22" s="23" t="str">
        <f t="shared" si="1"/>
        <v/>
      </c>
      <c r="B22" s="90" t="s">
        <v>96</v>
      </c>
      <c r="C22" s="98" t="s">
        <v>60</v>
      </c>
      <c r="D22" s="88" t="str">
        <f t="shared" si="2"/>
        <v>FIS/04</v>
      </c>
      <c r="E22" s="89" t="str">
        <f>IF($D22="","",  VLOOKUP($D22,ElencoSSD!$A$83:$D$482,2,FALSE) )</f>
        <v>FISICA NUCLEARE E SUBNUCLEARE</v>
      </c>
      <c r="F22" s="94">
        <f>IF($D22="","",  VLOOKUP($D22,ElencoSSD!$A$83:$D$482,4,FALSE) )</f>
        <v>2</v>
      </c>
      <c r="G22" s="49">
        <v>6</v>
      </c>
      <c r="H22" s="50"/>
      <c r="I22" s="52">
        <v>26</v>
      </c>
      <c r="J22" s="23" t="str">
        <f>IFERROR(  VLOOKUP($D22,Requisiti!$A$4:$C$55,3,FALSE),"")</f>
        <v/>
      </c>
      <c r="K22" s="31">
        <f t="shared" si="3"/>
        <v>6</v>
      </c>
      <c r="L22" s="31">
        <f t="shared" si="0"/>
        <v>156</v>
      </c>
      <c r="M22" s="23">
        <f t="shared" si="4"/>
        <v>6</v>
      </c>
      <c r="N22" s="23">
        <f t="shared" si="5"/>
        <v>6</v>
      </c>
    </row>
    <row r="23" spans="1:14" ht="15.75" x14ac:dyDescent="0.25">
      <c r="A23" s="23" t="str">
        <f t="shared" si="1"/>
        <v/>
      </c>
      <c r="B23" s="90" t="s">
        <v>415</v>
      </c>
      <c r="C23" s="98" t="s">
        <v>66</v>
      </c>
      <c r="D23" s="88" t="str">
        <f t="shared" si="2"/>
        <v>ING-IND/10</v>
      </c>
      <c r="E23" s="89" t="str">
        <f>IF($D23="","",  VLOOKUP($D23,ElencoSSD!$A$83:$D$482,2,FALSE) )</f>
        <v>FISICA TECNICA INDUSTRIALE</v>
      </c>
      <c r="F23" s="94">
        <f>IF($D23="","",  VLOOKUP($D23,ElencoSSD!$A$83:$D$482,4,FALSE) )</f>
        <v>9</v>
      </c>
      <c r="G23" s="49">
        <v>6</v>
      </c>
      <c r="H23" s="50"/>
      <c r="I23" s="52">
        <v>30</v>
      </c>
      <c r="J23" s="23" t="str">
        <f>IFERROR(  VLOOKUP($D23,Requisiti!$A$4:$C$55,3,FALSE),"")</f>
        <v>Ing. Energ. e Aerosp.</v>
      </c>
      <c r="K23" s="31">
        <f t="shared" si="3"/>
        <v>6</v>
      </c>
      <c r="L23" s="31">
        <f t="shared" si="0"/>
        <v>180</v>
      </c>
      <c r="M23" s="23">
        <f t="shared" si="4"/>
        <v>6</v>
      </c>
      <c r="N23" s="23">
        <f t="shared" si="5"/>
        <v>6</v>
      </c>
    </row>
    <row r="24" spans="1:14" ht="15.75" x14ac:dyDescent="0.25">
      <c r="A24" s="23" t="str">
        <f t="shared" si="1"/>
        <v/>
      </c>
      <c r="B24" s="90" t="s">
        <v>80</v>
      </c>
      <c r="C24" s="98" t="s">
        <v>57</v>
      </c>
      <c r="D24" s="88" t="str">
        <f t="shared" si="2"/>
        <v>INF/01</v>
      </c>
      <c r="E24" s="89" t="str">
        <f>IF($D24="","",  VLOOKUP($D24,ElencoSSD!$A$83:$D$482,2,FALSE) )</f>
        <v>INFORMATICA </v>
      </c>
      <c r="F24" s="94">
        <f>IF($D24="","",  VLOOKUP($D24,ElencoSSD!$A$83:$D$482,4,FALSE) )</f>
        <v>1</v>
      </c>
      <c r="G24" s="49">
        <v>6</v>
      </c>
      <c r="H24" s="50"/>
      <c r="I24" s="52">
        <v>26</v>
      </c>
      <c r="J24" s="23" t="str">
        <f>IFERROR(  VLOOKUP($D24,Requisiti!$A$4:$C$55,3,FALSE),"")</f>
        <v>Mat., Informat. e Stat.</v>
      </c>
      <c r="K24" s="31">
        <f t="shared" si="3"/>
        <v>6</v>
      </c>
      <c r="L24" s="31">
        <f t="shared" si="0"/>
        <v>156</v>
      </c>
      <c r="M24" s="23">
        <f t="shared" si="4"/>
        <v>6</v>
      </c>
      <c r="N24" s="23">
        <f t="shared" si="5"/>
        <v>6</v>
      </c>
    </row>
    <row r="25" spans="1:14" ht="15.75" x14ac:dyDescent="0.25">
      <c r="A25" s="23" t="str">
        <f t="shared" si="1"/>
        <v/>
      </c>
      <c r="B25" s="90" t="s">
        <v>79</v>
      </c>
      <c r="C25" s="98" t="s">
        <v>59</v>
      </c>
      <c r="D25" s="88" t="str">
        <f t="shared" si="2"/>
        <v>MAT/03</v>
      </c>
      <c r="E25" s="89" t="str">
        <f>IF($D25="","",  VLOOKUP($D25,ElencoSSD!$A$83:$D$482,2,FALSE) )</f>
        <v>GEOMETRIA</v>
      </c>
      <c r="F25" s="94">
        <f>IF($D25="","",  VLOOKUP($D25,ElencoSSD!$A$83:$D$482,4,FALSE) )</f>
        <v>1</v>
      </c>
      <c r="G25" s="49">
        <v>6</v>
      </c>
      <c r="H25" s="50"/>
      <c r="I25" s="52">
        <v>30</v>
      </c>
      <c r="J25" s="23" t="str">
        <f>IFERROR(  VLOOKUP($D25,Requisiti!$A$4:$C$55,3,FALSE),"")</f>
        <v>Mat., Informat. e Stat.</v>
      </c>
      <c r="K25" s="31">
        <f t="shared" si="3"/>
        <v>6</v>
      </c>
      <c r="L25" s="31">
        <f t="shared" si="0"/>
        <v>180</v>
      </c>
      <c r="M25" s="23">
        <f t="shared" si="4"/>
        <v>6</v>
      </c>
      <c r="N25" s="23">
        <f t="shared" si="5"/>
        <v>6</v>
      </c>
    </row>
    <row r="26" spans="1:14" ht="15.75" x14ac:dyDescent="0.25">
      <c r="A26" s="23" t="str">
        <f t="shared" si="1"/>
        <v/>
      </c>
      <c r="B26" s="90" t="s">
        <v>415</v>
      </c>
      <c r="C26" s="98" t="s">
        <v>69</v>
      </c>
      <c r="D26" s="88" t="str">
        <f t="shared" si="2"/>
        <v>ING-IND/13</v>
      </c>
      <c r="E26" s="89" t="str">
        <f>IF($D26="","",  VLOOKUP($D26,ElencoSSD!$A$83:$D$482,2,FALSE) )</f>
        <v>MECCANICA APPLICATA ALLE MACCHINE</v>
      </c>
      <c r="F26" s="94">
        <f>IF($D26="","",  VLOOKUP($D26,ElencoSSD!$A$83:$D$482,4,FALSE) )</f>
        <v>9</v>
      </c>
      <c r="G26" s="49">
        <v>12</v>
      </c>
      <c r="H26" s="50" t="s">
        <v>889</v>
      </c>
      <c r="I26" s="52">
        <v>30</v>
      </c>
      <c r="J26" s="23" t="str">
        <f>IFERROR(  VLOOKUP($D26,Requisiti!$A$4:$C$55,3,FALSE),"")</f>
        <v>Ing. Meccanica</v>
      </c>
      <c r="K26" s="31">
        <f t="shared" si="3"/>
        <v>12</v>
      </c>
      <c r="L26" s="31">
        <f t="shared" si="0"/>
        <v>360</v>
      </c>
      <c r="M26" s="23">
        <f t="shared" si="4"/>
        <v>12</v>
      </c>
      <c r="N26" s="23">
        <f t="shared" si="5"/>
        <v>12</v>
      </c>
    </row>
    <row r="27" spans="1:14" ht="15.75" x14ac:dyDescent="0.25">
      <c r="A27" s="23" t="str">
        <f t="shared" si="1"/>
        <v/>
      </c>
      <c r="B27" s="90" t="s">
        <v>415</v>
      </c>
      <c r="C27" s="98" t="s">
        <v>66</v>
      </c>
      <c r="D27" s="88" t="str">
        <f t="shared" si="2"/>
        <v>ING-IND/10</v>
      </c>
      <c r="E27" s="89" t="str">
        <f>IF($D27="","",  VLOOKUP($D27,ElencoSSD!$A$83:$D$482,2,FALSE) )</f>
        <v>FISICA TECNICA INDUSTRIALE</v>
      </c>
      <c r="F27" s="94">
        <f>IF($D27="","",  VLOOKUP($D27,ElencoSSD!$A$83:$D$482,4,FALSE) )</f>
        <v>9</v>
      </c>
      <c r="G27" s="49">
        <v>6</v>
      </c>
      <c r="H27" s="50"/>
      <c r="I27" s="52">
        <v>30</v>
      </c>
      <c r="J27" s="23" t="str">
        <f>IFERROR(  VLOOKUP($D27,Requisiti!$A$4:$C$55,3,FALSE),"")</f>
        <v>Ing. Energ. e Aerosp.</v>
      </c>
      <c r="K27" s="31">
        <f t="shared" si="3"/>
        <v>6</v>
      </c>
      <c r="L27" s="31">
        <f t="shared" si="0"/>
        <v>180</v>
      </c>
      <c r="M27" s="23">
        <f t="shared" si="4"/>
        <v>6</v>
      </c>
      <c r="N27" s="23">
        <f t="shared" si="5"/>
        <v>6</v>
      </c>
    </row>
    <row r="28" spans="1:14" ht="15.75" x14ac:dyDescent="0.25">
      <c r="A28" s="23" t="str">
        <f t="shared" si="1"/>
        <v/>
      </c>
      <c r="B28" s="90" t="s">
        <v>415</v>
      </c>
      <c r="C28" s="98" t="s">
        <v>855</v>
      </c>
      <c r="D28" s="88" t="str">
        <f t="shared" si="2"/>
        <v>ING-IND/35</v>
      </c>
      <c r="E28" s="89" t="str">
        <f>IF($D28="","",  VLOOKUP($D28,ElencoSSD!$A$83:$D$482,2,FALSE) )</f>
        <v>INGEGNERIA ECONOMICO-GESTIONALE</v>
      </c>
      <c r="F28" s="94">
        <f>IF($D28="","",  VLOOKUP($D28,ElencoSSD!$A$83:$D$482,4,FALSE) )</f>
        <v>9</v>
      </c>
      <c r="G28" s="49">
        <v>6</v>
      </c>
      <c r="H28" s="50"/>
      <c r="I28" s="52">
        <v>29</v>
      </c>
      <c r="J28" s="23" t="str">
        <f>IFERROR(  VLOOKUP($D28,Requisiti!$A$4:$C$55,3,FALSE),"")</f>
        <v/>
      </c>
      <c r="K28" s="31">
        <f t="shared" si="3"/>
        <v>6</v>
      </c>
      <c r="L28" s="31">
        <f t="shared" si="0"/>
        <v>174</v>
      </c>
      <c r="M28" s="23">
        <f t="shared" si="4"/>
        <v>6</v>
      </c>
      <c r="N28" s="23">
        <f t="shared" si="5"/>
        <v>6</v>
      </c>
    </row>
    <row r="29" spans="1:14" ht="15.75" x14ac:dyDescent="0.25">
      <c r="A29" s="23" t="str">
        <f t="shared" si="1"/>
        <v/>
      </c>
      <c r="B29" s="90" t="s">
        <v>415</v>
      </c>
      <c r="C29" s="98" t="s">
        <v>64</v>
      </c>
      <c r="D29" s="88" t="str">
        <f t="shared" si="2"/>
        <v>ING-IND/08</v>
      </c>
      <c r="E29" s="89" t="str">
        <f>IF($D29="","",  VLOOKUP($D29,ElencoSSD!$A$83:$D$482,2,FALSE) )</f>
        <v>MACCHINE A FLUIDO</v>
      </c>
      <c r="F29" s="94">
        <f>IF($D29="","",  VLOOKUP($D29,ElencoSSD!$A$83:$D$482,4,FALSE) )</f>
        <v>9</v>
      </c>
      <c r="G29" s="49">
        <v>6</v>
      </c>
      <c r="H29" s="50"/>
      <c r="I29" s="52">
        <v>30</v>
      </c>
      <c r="J29" s="23" t="str">
        <f>IFERROR(  VLOOKUP($D29,Requisiti!$A$4:$C$55,3,FALSE),"")</f>
        <v>Ing. Energ. e Aerosp.</v>
      </c>
      <c r="K29" s="31">
        <f t="shared" si="3"/>
        <v>6</v>
      </c>
      <c r="L29" s="31">
        <f t="shared" si="0"/>
        <v>180</v>
      </c>
      <c r="M29" s="23">
        <f t="shared" si="4"/>
        <v>6</v>
      </c>
      <c r="N29" s="23">
        <f t="shared" si="5"/>
        <v>6</v>
      </c>
    </row>
    <row r="30" spans="1:14" ht="15.75" x14ac:dyDescent="0.25">
      <c r="A30" s="23" t="str">
        <f t="shared" si="1"/>
        <v/>
      </c>
      <c r="B30" s="90" t="s">
        <v>415</v>
      </c>
      <c r="C30" s="98" t="s">
        <v>75</v>
      </c>
      <c r="D30" s="88" t="str">
        <f t="shared" si="2"/>
        <v>ING-IND/19</v>
      </c>
      <c r="E30" s="89" t="str">
        <f>IF($D30="","",  VLOOKUP($D30,ElencoSSD!$A$83:$D$482,2,FALSE) )</f>
        <v>IMPIANTI NUCLEARI</v>
      </c>
      <c r="F30" s="94">
        <f>IF($D30="","",  VLOOKUP($D30,ElencoSSD!$A$83:$D$482,4,FALSE) )</f>
        <v>9</v>
      </c>
      <c r="G30" s="49">
        <v>6</v>
      </c>
      <c r="H30" s="50"/>
      <c r="I30" s="52">
        <v>28</v>
      </c>
      <c r="J30" s="23" t="str">
        <f>IFERROR(  VLOOKUP($D30,Requisiti!$A$4:$C$55,3,FALSE),"")</f>
        <v/>
      </c>
      <c r="K30" s="31">
        <f t="shared" si="3"/>
        <v>6</v>
      </c>
      <c r="L30" s="31">
        <f t="shared" si="0"/>
        <v>168</v>
      </c>
      <c r="M30" s="23">
        <f t="shared" si="4"/>
        <v>6</v>
      </c>
      <c r="N30" s="23">
        <f t="shared" si="5"/>
        <v>6</v>
      </c>
    </row>
    <row r="31" spans="1:14" ht="15.75" x14ac:dyDescent="0.25">
      <c r="A31" s="23" t="str">
        <f t="shared" si="1"/>
        <v/>
      </c>
      <c r="B31" s="90"/>
      <c r="C31" s="98"/>
      <c r="D31" s="88" t="str">
        <f t="shared" si="2"/>
        <v/>
      </c>
      <c r="E31" s="89" t="str">
        <f>IF($D31="","",  VLOOKUP($D31,ElencoSSD!$A$83:$D$482,2,FALSE) )</f>
        <v/>
      </c>
      <c r="F31" s="94" t="str">
        <f>IF($D31="","",  VLOOKUP($D31,ElencoSSD!$A$83:$D$482,4,FALSE) )</f>
        <v/>
      </c>
      <c r="G31" s="49">
        <v>6</v>
      </c>
      <c r="H31" s="50" t="s">
        <v>888</v>
      </c>
      <c r="I31" s="52"/>
      <c r="J31" s="23" t="str">
        <f>IFERROR(  VLOOKUP($D31,Requisiti!$A$4:$C$55,3,FALSE),"")</f>
        <v/>
      </c>
      <c r="K31" s="31">
        <f t="shared" si="3"/>
        <v>6</v>
      </c>
      <c r="L31" s="31">
        <f t="shared" si="0"/>
        <v>0</v>
      </c>
      <c r="M31" s="23" t="str">
        <f t="shared" si="4"/>
        <v/>
      </c>
      <c r="N31" s="23" t="str">
        <f t="shared" si="5"/>
        <v/>
      </c>
    </row>
    <row r="32" spans="1:14" ht="15.75" x14ac:dyDescent="0.25">
      <c r="A32" s="23" t="str">
        <f t="shared" si="1"/>
        <v/>
      </c>
      <c r="B32" s="90" t="s">
        <v>415</v>
      </c>
      <c r="C32" s="98" t="s">
        <v>75</v>
      </c>
      <c r="D32" s="88" t="str">
        <f t="shared" si="2"/>
        <v>ING-IND/19</v>
      </c>
      <c r="E32" s="89" t="str">
        <f>IF($D32="","",  VLOOKUP($D32,ElencoSSD!$A$83:$D$482,2,FALSE) )</f>
        <v>IMPIANTI NUCLEARI</v>
      </c>
      <c r="F32" s="94">
        <f>IF($D32="","",  VLOOKUP($D32,ElencoSSD!$A$83:$D$482,4,FALSE) )</f>
        <v>9</v>
      </c>
      <c r="G32" s="49">
        <v>6</v>
      </c>
      <c r="H32" s="50"/>
      <c r="I32" s="52">
        <v>30</v>
      </c>
      <c r="J32" s="23" t="str">
        <f>IFERROR(  VLOOKUP($D32,Requisiti!$A$4:$C$55,3,FALSE),"")</f>
        <v/>
      </c>
      <c r="K32" s="31">
        <f t="shared" si="3"/>
        <v>6</v>
      </c>
      <c r="L32" s="31">
        <f t="shared" si="0"/>
        <v>180</v>
      </c>
      <c r="M32" s="23">
        <f t="shared" si="4"/>
        <v>6</v>
      </c>
      <c r="N32" s="23">
        <f t="shared" si="5"/>
        <v>6</v>
      </c>
    </row>
    <row r="33" spans="1:14" ht="15.75" x14ac:dyDescent="0.25">
      <c r="A33" s="23" t="str">
        <f t="shared" si="1"/>
        <v/>
      </c>
      <c r="B33" s="90" t="s">
        <v>415</v>
      </c>
      <c r="C33" s="98" t="s">
        <v>73</v>
      </c>
      <c r="D33" s="88" t="str">
        <f t="shared" si="2"/>
        <v>ING-IND/17</v>
      </c>
      <c r="E33" s="89" t="str">
        <f>IF($D33="","",  VLOOKUP($D33,ElencoSSD!$A$83:$D$482,2,FALSE) )</f>
        <v>IMPIANTI INDUSTRIALI MECCANICI</v>
      </c>
      <c r="F33" s="94">
        <f>IF($D33="","",  VLOOKUP($D33,ElencoSSD!$A$83:$D$482,4,FALSE) )</f>
        <v>9</v>
      </c>
      <c r="G33" s="49">
        <v>6</v>
      </c>
      <c r="H33" s="50"/>
      <c r="I33" s="52">
        <v>30</v>
      </c>
      <c r="J33" s="23" t="str">
        <f>IFERROR(  VLOOKUP($D33,Requisiti!$A$4:$C$55,3,FALSE),"")</f>
        <v>Ing. Meccanica</v>
      </c>
      <c r="K33" s="31">
        <f t="shared" si="3"/>
        <v>6</v>
      </c>
      <c r="L33" s="31">
        <f t="shared" si="0"/>
        <v>180</v>
      </c>
      <c r="M33" s="23">
        <f t="shared" si="4"/>
        <v>6</v>
      </c>
      <c r="N33" s="23">
        <f t="shared" si="5"/>
        <v>6</v>
      </c>
    </row>
    <row r="34" spans="1:14" ht="15.75" x14ac:dyDescent="0.25">
      <c r="A34" s="23" t="str">
        <f t="shared" si="1"/>
        <v/>
      </c>
      <c r="B34" s="90" t="s">
        <v>415</v>
      </c>
      <c r="C34" s="98" t="s">
        <v>65</v>
      </c>
      <c r="D34" s="88" t="str">
        <f t="shared" si="2"/>
        <v>ING-IND/09</v>
      </c>
      <c r="E34" s="89" t="str">
        <f>IF($D34="","",  VLOOKUP($D34,ElencoSSD!$A$83:$D$482,2,FALSE) )</f>
        <v>SISTEMI PER L'ENERGIA E L'AMBIENTE</v>
      </c>
      <c r="F34" s="94">
        <f>IF($D34="","",  VLOOKUP($D34,ElencoSSD!$A$83:$D$482,4,FALSE) )</f>
        <v>9</v>
      </c>
      <c r="G34" s="49">
        <v>6</v>
      </c>
      <c r="H34" s="50"/>
      <c r="I34" s="52">
        <v>30</v>
      </c>
      <c r="J34" s="23" t="str">
        <f>IFERROR(  VLOOKUP($D34,Requisiti!$A$4:$C$55,3,FALSE),"")</f>
        <v>Ing. Energ. e Aerosp.</v>
      </c>
      <c r="K34" s="31">
        <f t="shared" si="3"/>
        <v>6</v>
      </c>
      <c r="L34" s="31">
        <f t="shared" si="0"/>
        <v>180</v>
      </c>
      <c r="M34" s="23">
        <f t="shared" si="4"/>
        <v>6</v>
      </c>
      <c r="N34" s="23">
        <f t="shared" si="5"/>
        <v>6</v>
      </c>
    </row>
    <row r="35" spans="1:14" ht="15.75" x14ac:dyDescent="0.25">
      <c r="A35" s="23" t="str">
        <f t="shared" si="1"/>
        <v/>
      </c>
      <c r="B35" s="90"/>
      <c r="C35" s="90"/>
      <c r="D35" s="88" t="str">
        <f t="shared" si="2"/>
        <v/>
      </c>
      <c r="E35" s="89" t="str">
        <f>IF($D35="","",  VLOOKUP($D35,ElencoSSD!$A$83:$D$482,2,FALSE) )</f>
        <v/>
      </c>
      <c r="F35" s="94" t="str">
        <f>IF($D35="","",  VLOOKUP($D35,ElencoSSD!$A$83:$D$482,4,FALSE) )</f>
        <v/>
      </c>
      <c r="G35" s="49">
        <v>12</v>
      </c>
      <c r="H35" s="50"/>
      <c r="I35" s="52"/>
      <c r="J35" s="23" t="str">
        <f>IFERROR(  VLOOKUP($D35,Requisiti!$A$4:$C$55,3,FALSE),"")</f>
        <v/>
      </c>
      <c r="K35" s="31">
        <f t="shared" si="3"/>
        <v>12</v>
      </c>
      <c r="L35" s="31">
        <f t="shared" si="0"/>
        <v>0</v>
      </c>
      <c r="M35" s="23" t="str">
        <f t="shared" si="4"/>
        <v/>
      </c>
      <c r="N35" s="23" t="str">
        <f t="shared" si="5"/>
        <v/>
      </c>
    </row>
    <row r="36" spans="1:14" ht="15.75" x14ac:dyDescent="0.25">
      <c r="A36" s="23" t="str">
        <f t="shared" si="1"/>
        <v/>
      </c>
      <c r="B36" s="90"/>
      <c r="C36" s="90"/>
      <c r="D36" s="88" t="str">
        <f t="shared" si="2"/>
        <v/>
      </c>
      <c r="E36" s="89" t="str">
        <f>IF($D36="","",  VLOOKUP($D36,ElencoSSD!$A$83:$D$482,2,FALSE) )</f>
        <v/>
      </c>
      <c r="F36" s="94" t="str">
        <f>IF($D36="","",  VLOOKUP($D36,ElencoSSD!$A$83:$D$482,4,FALSE) )</f>
        <v/>
      </c>
      <c r="G36" s="49">
        <v>6</v>
      </c>
      <c r="H36" s="50" t="s">
        <v>887</v>
      </c>
      <c r="I36" s="52"/>
      <c r="J36" s="23" t="str">
        <f>IFERROR(  VLOOKUP($D36,Requisiti!$A$4:$C$55,3,FALSE),"")</f>
        <v/>
      </c>
      <c r="K36" s="31">
        <f t="shared" si="3"/>
        <v>6</v>
      </c>
      <c r="L36" s="31">
        <f t="shared" si="0"/>
        <v>0</v>
      </c>
      <c r="M36" s="23" t="str">
        <f t="shared" si="4"/>
        <v/>
      </c>
      <c r="N36" s="23" t="str">
        <f t="shared" si="5"/>
        <v/>
      </c>
    </row>
    <row r="37" spans="1:14" ht="15.75" x14ac:dyDescent="0.25">
      <c r="A37" s="23" t="str">
        <f t="shared" si="1"/>
        <v/>
      </c>
      <c r="B37" s="90"/>
      <c r="C37" s="90"/>
      <c r="D37" s="88" t="str">
        <f t="shared" si="2"/>
        <v/>
      </c>
      <c r="E37" s="89" t="str">
        <f>IF($D37="","",  VLOOKUP($D37,ElencoSSD!$A$83:$D$482,2,FALSE) )</f>
        <v/>
      </c>
      <c r="F37" s="94" t="str">
        <f>IF($D37="","",  VLOOKUP($D37,ElencoSSD!$A$83:$D$482,4,FALSE) )</f>
        <v/>
      </c>
      <c r="G37" s="29"/>
      <c r="H37" s="30"/>
      <c r="I37" s="32"/>
      <c r="J37" s="23" t="str">
        <f>IFERROR(  VLOOKUP($D37,Requisiti!$A$4:$C$55,3,FALSE),"")</f>
        <v/>
      </c>
      <c r="K37" s="31" t="str">
        <f t="shared" si="3"/>
        <v/>
      </c>
      <c r="L37" s="31" t="str">
        <f t="shared" si="0"/>
        <v/>
      </c>
      <c r="M37" s="23" t="str">
        <f t="shared" si="4"/>
        <v/>
      </c>
      <c r="N37" s="23" t="str">
        <f t="shared" si="5"/>
        <v/>
      </c>
    </row>
    <row r="38" spans="1:14" ht="15.75" x14ac:dyDescent="0.25">
      <c r="A38" s="23" t="str">
        <f t="shared" si="1"/>
        <v/>
      </c>
      <c r="B38" s="90"/>
      <c r="C38" s="90"/>
      <c r="D38" s="88" t="str">
        <f t="shared" si="2"/>
        <v/>
      </c>
      <c r="E38" s="89" t="str">
        <f>IF($D38="","",  VLOOKUP($D38,ElencoSSD!$A$83:$D$482,2,FALSE) )</f>
        <v/>
      </c>
      <c r="F38" s="94" t="str">
        <f>IF($D38="","",  VLOOKUP($D38,ElencoSSD!$A$83:$D$482,4,FALSE) )</f>
        <v/>
      </c>
      <c r="G38" s="29"/>
      <c r="H38" s="30"/>
      <c r="I38" s="32"/>
      <c r="J38" s="23" t="str">
        <f>IFERROR(  VLOOKUP($D38,Requisiti!$A$4:$C$55,3,FALSE),"")</f>
        <v/>
      </c>
      <c r="K38" s="31" t="str">
        <f t="shared" si="3"/>
        <v/>
      </c>
      <c r="L38" s="31" t="str">
        <f t="shared" si="0"/>
        <v/>
      </c>
      <c r="M38" s="23" t="str">
        <f t="shared" si="4"/>
        <v/>
      </c>
      <c r="N38" s="23" t="str">
        <f t="shared" si="5"/>
        <v/>
      </c>
    </row>
    <row r="39" spans="1:14" ht="15.75" x14ac:dyDescent="0.25">
      <c r="A39" s="23" t="str">
        <f t="shared" si="1"/>
        <v/>
      </c>
      <c r="B39" s="90"/>
      <c r="C39" s="90"/>
      <c r="D39" s="88" t="str">
        <f t="shared" si="2"/>
        <v/>
      </c>
      <c r="E39" s="89" t="str">
        <f>IF($D39="","",  VLOOKUP($D39,ElencoSSD!$A$83:$D$482,2,FALSE) )</f>
        <v/>
      </c>
      <c r="F39" s="94" t="str">
        <f>IF($D39="","",  VLOOKUP($D39,ElencoSSD!$A$83:$D$482,4,FALSE) )</f>
        <v/>
      </c>
      <c r="G39" s="29"/>
      <c r="H39" s="30"/>
      <c r="I39" s="32"/>
      <c r="J39" s="23" t="str">
        <f>IFERROR(  VLOOKUP($D39,Requisiti!$A$4:$C$55,3,FALSE),"")</f>
        <v/>
      </c>
      <c r="K39" s="31" t="str">
        <f t="shared" si="3"/>
        <v/>
      </c>
      <c r="L39" s="31" t="str">
        <f t="shared" si="0"/>
        <v/>
      </c>
      <c r="M39" s="23" t="str">
        <f t="shared" si="4"/>
        <v/>
      </c>
      <c r="N39" s="23" t="str">
        <f t="shared" si="5"/>
        <v/>
      </c>
    </row>
    <row r="40" spans="1:14" ht="15.75" x14ac:dyDescent="0.25">
      <c r="A40" s="23" t="str">
        <f t="shared" si="1"/>
        <v/>
      </c>
      <c r="B40" s="90"/>
      <c r="C40" s="90"/>
      <c r="D40" s="88" t="str">
        <f t="shared" si="2"/>
        <v/>
      </c>
      <c r="E40" s="89" t="str">
        <f>IF($D40="","",  VLOOKUP($D40,ElencoSSD!$A$83:$D$482,2,FALSE) )</f>
        <v/>
      </c>
      <c r="F40" s="94" t="str">
        <f>IF($D40="","",  VLOOKUP($D40,ElencoSSD!$A$83:$D$482,4,FALSE) )</f>
        <v/>
      </c>
      <c r="G40" s="29"/>
      <c r="H40" s="30"/>
      <c r="I40" s="32"/>
      <c r="J40" s="23" t="str">
        <f>IFERROR(  VLOOKUP($D40,Requisiti!$A$4:$C$55,3,FALSE),"")</f>
        <v/>
      </c>
      <c r="K40" s="31" t="str">
        <f t="shared" si="3"/>
        <v/>
      </c>
      <c r="L40" s="31" t="str">
        <f t="shared" si="0"/>
        <v/>
      </c>
      <c r="M40" s="23" t="str">
        <f t="shared" si="4"/>
        <v/>
      </c>
      <c r="N40" s="23" t="str">
        <f t="shared" si="5"/>
        <v/>
      </c>
    </row>
    <row r="41" spans="1:14" ht="15.75" x14ac:dyDescent="0.25">
      <c r="A41" s="23" t="str">
        <f t="shared" si="1"/>
        <v/>
      </c>
      <c r="B41" s="90"/>
      <c r="C41" s="90"/>
      <c r="D41" s="88" t="str">
        <f t="shared" si="2"/>
        <v/>
      </c>
      <c r="E41" s="89" t="str">
        <f>IF($D41="","",  VLOOKUP($D41,ElencoSSD!$A$83:$D$482,2,FALSE) )</f>
        <v/>
      </c>
      <c r="F41" s="94" t="str">
        <f>IF($D41="","",  VLOOKUP($D41,ElencoSSD!$A$83:$D$482,4,FALSE) )</f>
        <v/>
      </c>
      <c r="G41" s="29"/>
      <c r="H41" s="30"/>
      <c r="I41" s="32"/>
      <c r="J41" s="23" t="str">
        <f>IFERROR(  VLOOKUP($D41,Requisiti!$A$4:$C$55,3,FALSE),"")</f>
        <v/>
      </c>
      <c r="K41" s="31" t="str">
        <f t="shared" si="3"/>
        <v/>
      </c>
      <c r="L41" s="31" t="str">
        <f t="shared" si="0"/>
        <v/>
      </c>
      <c r="M41" s="23" t="str">
        <f t="shared" si="4"/>
        <v/>
      </c>
      <c r="N41" s="23" t="str">
        <f t="shared" si="5"/>
        <v/>
      </c>
    </row>
    <row r="42" spans="1:14" ht="15.75" x14ac:dyDescent="0.25">
      <c r="A42" s="23" t="str">
        <f t="shared" si="1"/>
        <v/>
      </c>
      <c r="B42" s="90"/>
      <c r="C42" s="90"/>
      <c r="D42" s="88" t="str">
        <f t="shared" si="2"/>
        <v/>
      </c>
      <c r="E42" s="89" t="str">
        <f>IF($D42="","",  VLOOKUP($D42,ElencoSSD!$A$83:$D$482,2,FALSE) )</f>
        <v/>
      </c>
      <c r="F42" s="94" t="str">
        <f>IF($D42="","",  VLOOKUP($D42,ElencoSSD!$A$83:$D$482,4,FALSE) )</f>
        <v/>
      </c>
      <c r="G42" s="29"/>
      <c r="H42" s="30"/>
      <c r="I42" s="32"/>
      <c r="J42" s="23" t="str">
        <f>IFERROR(  VLOOKUP($D42,Requisiti!$A$4:$C$55,3,FALSE),"")</f>
        <v/>
      </c>
      <c r="K42" s="31" t="str">
        <f t="shared" si="3"/>
        <v/>
      </c>
      <c r="L42" s="31" t="str">
        <f t="shared" si="0"/>
        <v/>
      </c>
      <c r="M42" s="23" t="str">
        <f t="shared" si="4"/>
        <v/>
      </c>
      <c r="N42" s="23" t="str">
        <f t="shared" si="5"/>
        <v/>
      </c>
    </row>
    <row r="43" spans="1:14" ht="15.75" x14ac:dyDescent="0.25">
      <c r="A43" s="23" t="str">
        <f t="shared" si="1"/>
        <v/>
      </c>
      <c r="B43" s="90"/>
      <c r="C43" s="90"/>
      <c r="D43" s="88" t="str">
        <f t="shared" si="2"/>
        <v/>
      </c>
      <c r="E43" s="89" t="str">
        <f>IF($D43="","",  VLOOKUP($D43,ElencoSSD!$A$83:$D$482,2,FALSE) )</f>
        <v/>
      </c>
      <c r="F43" s="94" t="str">
        <f>IF($D43="","",  VLOOKUP($D43,ElencoSSD!$A$83:$D$482,4,FALSE) )</f>
        <v/>
      </c>
      <c r="G43" s="29"/>
      <c r="H43" s="30"/>
      <c r="I43" s="32"/>
      <c r="J43" s="23" t="str">
        <f>IFERROR(  VLOOKUP($D43,Requisiti!$A$4:$C$55,3,FALSE),"")</f>
        <v/>
      </c>
      <c r="K43" s="31" t="str">
        <f t="shared" si="3"/>
        <v/>
      </c>
      <c r="L43" s="31" t="str">
        <f t="shared" si="0"/>
        <v/>
      </c>
      <c r="M43" s="23" t="str">
        <f t="shared" si="4"/>
        <v/>
      </c>
      <c r="N43" s="23" t="str">
        <f t="shared" si="5"/>
        <v/>
      </c>
    </row>
    <row r="44" spans="1:14" ht="15.75" x14ac:dyDescent="0.25">
      <c r="A44" s="23" t="str">
        <f t="shared" si="1"/>
        <v/>
      </c>
      <c r="B44" s="90"/>
      <c r="C44" s="90"/>
      <c r="D44" s="88" t="str">
        <f t="shared" si="2"/>
        <v/>
      </c>
      <c r="E44" s="89" t="str">
        <f>IF($D44="","",  VLOOKUP($D44,ElencoSSD!$A$83:$D$482,2,FALSE) )</f>
        <v/>
      </c>
      <c r="F44" s="94" t="str">
        <f>IF($D44="","",  VLOOKUP($D44,ElencoSSD!$A$83:$D$482,4,FALSE) )</f>
        <v/>
      </c>
      <c r="G44" s="29"/>
      <c r="H44" s="30"/>
      <c r="I44" s="32"/>
      <c r="J44" s="23" t="str">
        <f>IFERROR(  VLOOKUP($D44,Requisiti!$A$4:$C$55,3,FALSE),"")</f>
        <v/>
      </c>
      <c r="K44" s="31" t="str">
        <f t="shared" si="3"/>
        <v/>
      </c>
      <c r="L44" s="31" t="str">
        <f t="shared" ref="L44:L75" si="6">IF($G44="","",G44*I44)</f>
        <v/>
      </c>
      <c r="M44" s="23" t="str">
        <f t="shared" si="4"/>
        <v/>
      </c>
      <c r="N44" s="23" t="str">
        <f t="shared" si="5"/>
        <v/>
      </c>
    </row>
    <row r="45" spans="1:14" ht="15.75" x14ac:dyDescent="0.25">
      <c r="A45" s="23" t="str">
        <f t="shared" ref="A45:A76" si="7">IF(AND(G45&lt;&gt;"",A44&lt;&gt;""),A44+1,"")</f>
        <v/>
      </c>
      <c r="B45" s="90"/>
      <c r="C45" s="90"/>
      <c r="D45" s="88" t="str">
        <f t="shared" si="2"/>
        <v/>
      </c>
      <c r="E45" s="89" t="str">
        <f>IF($D45="","",  VLOOKUP($D45,ElencoSSD!$A$83:$D$482,2,FALSE) )</f>
        <v/>
      </c>
      <c r="F45" s="94" t="str">
        <f>IF($D45="","",  VLOOKUP($D45,ElencoSSD!$A$83:$D$482,4,FALSE) )</f>
        <v/>
      </c>
      <c r="G45" s="29"/>
      <c r="H45" s="30"/>
      <c r="I45" s="32"/>
      <c r="J45" s="23" t="str">
        <f>IFERROR(  VLOOKUP($D45,Requisiti!$A$4:$C$55,3,FALSE),"")</f>
        <v/>
      </c>
      <c r="K45" s="31" t="str">
        <f t="shared" si="3"/>
        <v/>
      </c>
      <c r="L45" s="31" t="str">
        <f t="shared" si="6"/>
        <v/>
      </c>
      <c r="M45" s="23" t="str">
        <f t="shared" si="4"/>
        <v/>
      </c>
      <c r="N45" s="23" t="str">
        <f t="shared" si="5"/>
        <v/>
      </c>
    </row>
    <row r="46" spans="1:14" ht="15.75" x14ac:dyDescent="0.25">
      <c r="A46" s="23" t="str">
        <f t="shared" si="7"/>
        <v/>
      </c>
      <c r="B46" s="90"/>
      <c r="C46" s="90"/>
      <c r="D46" s="88" t="str">
        <f t="shared" si="2"/>
        <v/>
      </c>
      <c r="E46" s="89" t="str">
        <f>IF($D46="","",  VLOOKUP($D46,ElencoSSD!$A$83:$D$482,2,FALSE) )</f>
        <v/>
      </c>
      <c r="F46" s="94" t="str">
        <f>IF($D46="","",  VLOOKUP($D46,ElencoSSD!$A$83:$D$482,4,FALSE) )</f>
        <v/>
      </c>
      <c r="G46" s="29"/>
      <c r="H46" s="30"/>
      <c r="I46" s="32"/>
      <c r="J46" s="23" t="str">
        <f>IFERROR(  VLOOKUP($D46,Requisiti!$A$4:$C$55,3,FALSE),"")</f>
        <v/>
      </c>
      <c r="K46" s="31" t="str">
        <f t="shared" si="3"/>
        <v/>
      </c>
      <c r="L46" s="31" t="str">
        <f t="shared" si="6"/>
        <v/>
      </c>
      <c r="M46" s="23" t="str">
        <f t="shared" si="4"/>
        <v/>
      </c>
      <c r="N46" s="23" t="str">
        <f t="shared" si="5"/>
        <v/>
      </c>
    </row>
    <row r="47" spans="1:14" ht="15.75" x14ac:dyDescent="0.25">
      <c r="A47" s="23" t="str">
        <f t="shared" si="7"/>
        <v/>
      </c>
      <c r="B47" s="90"/>
      <c r="C47" s="90"/>
      <c r="D47" s="88" t="str">
        <f t="shared" si="2"/>
        <v/>
      </c>
      <c r="E47" s="89" t="str">
        <f>IF($D47="","",  VLOOKUP($D47,ElencoSSD!$A$83:$D$482,2,FALSE) )</f>
        <v/>
      </c>
      <c r="F47" s="94" t="str">
        <f>IF($D47="","",  VLOOKUP($D47,ElencoSSD!$A$83:$D$482,4,FALSE) )</f>
        <v/>
      </c>
      <c r="G47" s="29"/>
      <c r="H47" s="30"/>
      <c r="I47" s="32"/>
      <c r="J47" s="23" t="str">
        <f>IFERROR(  VLOOKUP($D47,Requisiti!$A$4:$C$55,3,FALSE),"")</f>
        <v/>
      </c>
      <c r="K47" s="31" t="str">
        <f t="shared" si="3"/>
        <v/>
      </c>
      <c r="L47" s="31" t="str">
        <f t="shared" si="6"/>
        <v/>
      </c>
      <c r="M47" s="23" t="str">
        <f t="shared" si="4"/>
        <v/>
      </c>
      <c r="N47" s="23" t="str">
        <f t="shared" si="5"/>
        <v/>
      </c>
    </row>
    <row r="48" spans="1:14" ht="15.75" x14ac:dyDescent="0.25">
      <c r="A48" s="23" t="str">
        <f t="shared" si="7"/>
        <v/>
      </c>
      <c r="B48" s="90"/>
      <c r="C48" s="90"/>
      <c r="D48" s="88" t="str">
        <f t="shared" si="2"/>
        <v/>
      </c>
      <c r="E48" s="89" t="str">
        <f>IF($D48="","",  VLOOKUP($D48,ElencoSSD!$A$83:$D$482,2,FALSE) )</f>
        <v/>
      </c>
      <c r="F48" s="94" t="str">
        <f>IF($D48="","",  VLOOKUP($D48,ElencoSSD!$A$83:$D$482,4,FALSE) )</f>
        <v/>
      </c>
      <c r="G48" s="29"/>
      <c r="H48" s="30"/>
      <c r="I48" s="32"/>
      <c r="J48" s="23" t="str">
        <f>IFERROR(  VLOOKUP($D48,Requisiti!$A$4:$C$55,3,FALSE),"")</f>
        <v/>
      </c>
      <c r="K48" s="31" t="str">
        <f t="shared" si="3"/>
        <v/>
      </c>
      <c r="L48" s="31" t="str">
        <f t="shared" si="6"/>
        <v/>
      </c>
      <c r="M48" s="23" t="str">
        <f t="shared" si="4"/>
        <v/>
      </c>
      <c r="N48" s="23" t="str">
        <f t="shared" si="5"/>
        <v/>
      </c>
    </row>
    <row r="49" spans="1:14" ht="15.75" x14ac:dyDescent="0.25">
      <c r="A49" s="23" t="str">
        <f t="shared" si="7"/>
        <v/>
      </c>
      <c r="B49" s="90"/>
      <c r="C49" s="90"/>
      <c r="D49" s="88" t="str">
        <f t="shared" si="2"/>
        <v/>
      </c>
      <c r="E49" s="89" t="str">
        <f>IF($D49="","",  VLOOKUP($D49,ElencoSSD!$A$83:$D$482,2,FALSE) )</f>
        <v/>
      </c>
      <c r="F49" s="94" t="str">
        <f>IF($D49="","",  VLOOKUP($D49,ElencoSSD!$A$83:$D$482,4,FALSE) )</f>
        <v/>
      </c>
      <c r="G49" s="29"/>
      <c r="H49" s="30"/>
      <c r="I49" s="32"/>
      <c r="J49" s="23" t="str">
        <f>IFERROR(  VLOOKUP($D49,Requisiti!$A$4:$C$55,3,FALSE),"")</f>
        <v/>
      </c>
      <c r="K49" s="31" t="str">
        <f t="shared" si="3"/>
        <v/>
      </c>
      <c r="L49" s="31" t="str">
        <f t="shared" si="6"/>
        <v/>
      </c>
      <c r="M49" s="23" t="str">
        <f t="shared" si="4"/>
        <v/>
      </c>
      <c r="N49" s="23" t="str">
        <f t="shared" si="5"/>
        <v/>
      </c>
    </row>
    <row r="50" spans="1:14" ht="15.75" x14ac:dyDescent="0.25">
      <c r="A50" s="23" t="str">
        <f t="shared" si="7"/>
        <v/>
      </c>
      <c r="B50" s="90"/>
      <c r="C50" s="90"/>
      <c r="D50" s="88" t="str">
        <f t="shared" si="2"/>
        <v/>
      </c>
      <c r="E50" s="89" t="str">
        <f>IF($D50="","",  VLOOKUP($D50,ElencoSSD!$A$83:$D$482,2,FALSE) )</f>
        <v/>
      </c>
      <c r="F50" s="94" t="str">
        <f>IF($D50="","",  VLOOKUP($D50,ElencoSSD!$A$83:$D$482,4,FALSE) )</f>
        <v/>
      </c>
      <c r="G50" s="29"/>
      <c r="H50" s="30"/>
      <c r="I50" s="32"/>
      <c r="J50" s="23" t="str">
        <f>IFERROR(  VLOOKUP($D50,Requisiti!$A$4:$C$55,3,FALSE),"")</f>
        <v/>
      </c>
      <c r="K50" s="31" t="str">
        <f t="shared" si="3"/>
        <v/>
      </c>
      <c r="L50" s="31" t="str">
        <f t="shared" si="6"/>
        <v/>
      </c>
      <c r="M50" s="23" t="str">
        <f t="shared" si="4"/>
        <v/>
      </c>
      <c r="N50" s="23" t="str">
        <f t="shared" si="5"/>
        <v/>
      </c>
    </row>
    <row r="51" spans="1:14" ht="15.75" x14ac:dyDescent="0.25">
      <c r="A51" s="23" t="str">
        <f t="shared" si="7"/>
        <v/>
      </c>
      <c r="B51" s="90"/>
      <c r="C51" s="90"/>
      <c r="D51" s="88" t="str">
        <f t="shared" si="2"/>
        <v/>
      </c>
      <c r="E51" s="89" t="str">
        <f>IF($D51="","",  VLOOKUP($D51,ElencoSSD!$A$83:$D$482,2,FALSE) )</f>
        <v/>
      </c>
      <c r="F51" s="94" t="str">
        <f>IF($D51="","",  VLOOKUP($D51,ElencoSSD!$A$83:$D$482,4,FALSE) )</f>
        <v/>
      </c>
      <c r="G51" s="29"/>
      <c r="H51" s="30"/>
      <c r="I51" s="32"/>
      <c r="J51" s="23" t="str">
        <f>IFERROR(  VLOOKUP($D51,Requisiti!$A$4:$C$55,3,FALSE),"")</f>
        <v/>
      </c>
      <c r="K51" s="31" t="str">
        <f t="shared" si="3"/>
        <v/>
      </c>
      <c r="L51" s="31" t="str">
        <f t="shared" si="6"/>
        <v/>
      </c>
      <c r="M51" s="23" t="str">
        <f t="shared" si="4"/>
        <v/>
      </c>
      <c r="N51" s="23" t="str">
        <f t="shared" si="5"/>
        <v/>
      </c>
    </row>
    <row r="52" spans="1:14" ht="15.75" x14ac:dyDescent="0.25">
      <c r="A52" s="23" t="str">
        <f t="shared" si="7"/>
        <v/>
      </c>
      <c r="B52" s="90"/>
      <c r="C52" s="90"/>
      <c r="D52" s="88" t="str">
        <f t="shared" si="2"/>
        <v/>
      </c>
      <c r="E52" s="89" t="str">
        <f>IF($D52="","",  VLOOKUP($D52,ElencoSSD!$A$83:$D$482,2,FALSE) )</f>
        <v/>
      </c>
      <c r="F52" s="94" t="str">
        <f>IF($D52="","",  VLOOKUP($D52,ElencoSSD!$A$83:$D$482,4,FALSE) )</f>
        <v/>
      </c>
      <c r="G52" s="29"/>
      <c r="H52" s="30"/>
      <c r="I52" s="32"/>
      <c r="J52" s="23" t="str">
        <f>IFERROR(  VLOOKUP($D52,Requisiti!$A$4:$C$55,3,FALSE),"")</f>
        <v/>
      </c>
      <c r="K52" s="31" t="str">
        <f t="shared" si="3"/>
        <v/>
      </c>
      <c r="L52" s="31" t="str">
        <f t="shared" si="6"/>
        <v/>
      </c>
      <c r="M52" s="23" t="str">
        <f t="shared" si="4"/>
        <v/>
      </c>
      <c r="N52" s="23" t="str">
        <f t="shared" si="5"/>
        <v/>
      </c>
    </row>
    <row r="53" spans="1:14" ht="15.75" x14ac:dyDescent="0.25">
      <c r="A53" s="23" t="str">
        <f t="shared" si="7"/>
        <v/>
      </c>
      <c r="B53" s="90"/>
      <c r="C53" s="90"/>
      <c r="D53" s="88" t="str">
        <f t="shared" si="2"/>
        <v/>
      </c>
      <c r="E53" s="89" t="str">
        <f>IF($D53="","",  VLOOKUP($D53,ElencoSSD!$A$83:$D$482,2,FALSE) )</f>
        <v/>
      </c>
      <c r="F53" s="94" t="str">
        <f>IF($D53="","",  VLOOKUP($D53,ElencoSSD!$A$83:$D$482,4,FALSE) )</f>
        <v/>
      </c>
      <c r="G53" s="29"/>
      <c r="H53" s="30"/>
      <c r="I53" s="32"/>
      <c r="J53" s="23" t="str">
        <f>IFERROR(  VLOOKUP($D53,Requisiti!$A$4:$C$55,3,FALSE),"")</f>
        <v/>
      </c>
      <c r="K53" s="31" t="str">
        <f t="shared" si="3"/>
        <v/>
      </c>
      <c r="L53" s="31" t="str">
        <f t="shared" si="6"/>
        <v/>
      </c>
      <c r="M53" s="23" t="str">
        <f t="shared" si="4"/>
        <v/>
      </c>
      <c r="N53" s="23" t="str">
        <f t="shared" si="5"/>
        <v/>
      </c>
    </row>
    <row r="54" spans="1:14" ht="15.75" x14ac:dyDescent="0.25">
      <c r="A54" s="23" t="str">
        <f t="shared" si="7"/>
        <v/>
      </c>
      <c r="B54" s="90"/>
      <c r="C54" s="90"/>
      <c r="D54" s="88" t="str">
        <f t="shared" si="2"/>
        <v/>
      </c>
      <c r="E54" s="89" t="str">
        <f>IF($D54="","",  VLOOKUP($D54,ElencoSSD!$A$83:$D$482,2,FALSE) )</f>
        <v/>
      </c>
      <c r="F54" s="94" t="str">
        <f>IF($D54="","",  VLOOKUP($D54,ElencoSSD!$A$83:$D$482,4,FALSE) )</f>
        <v/>
      </c>
      <c r="G54" s="29"/>
      <c r="H54" s="30"/>
      <c r="I54" s="32"/>
      <c r="J54" s="23" t="str">
        <f>IFERROR(  VLOOKUP($D54,Requisiti!$A$4:$C$55,3,FALSE),"")</f>
        <v/>
      </c>
      <c r="K54" s="31" t="str">
        <f t="shared" si="3"/>
        <v/>
      </c>
      <c r="L54" s="31" t="str">
        <f t="shared" si="6"/>
        <v/>
      </c>
      <c r="M54" s="23" t="str">
        <f t="shared" si="4"/>
        <v/>
      </c>
      <c r="N54" s="23" t="str">
        <f t="shared" si="5"/>
        <v/>
      </c>
    </row>
    <row r="55" spans="1:14" ht="15.75" x14ac:dyDescent="0.25">
      <c r="A55" s="23" t="str">
        <f t="shared" si="7"/>
        <v/>
      </c>
      <c r="B55" s="90"/>
      <c r="C55" s="90"/>
      <c r="D55" s="88" t="str">
        <f t="shared" si="2"/>
        <v/>
      </c>
      <c r="E55" s="89" t="str">
        <f>IF($D55="","",  VLOOKUP($D55,ElencoSSD!$A$83:$D$482,2,FALSE) )</f>
        <v/>
      </c>
      <c r="F55" s="94" t="str">
        <f>IF($D55="","",  VLOOKUP($D55,ElencoSSD!$A$83:$D$482,4,FALSE) )</f>
        <v/>
      </c>
      <c r="G55" s="29"/>
      <c r="H55" s="30"/>
      <c r="I55" s="32"/>
      <c r="J55" s="23" t="str">
        <f>IFERROR(  VLOOKUP($D55,Requisiti!$A$4:$C$55,3,FALSE),"")</f>
        <v/>
      </c>
      <c r="K55" s="31" t="str">
        <f t="shared" si="3"/>
        <v/>
      </c>
      <c r="L55" s="31" t="str">
        <f t="shared" si="6"/>
        <v/>
      </c>
      <c r="M55" s="23" t="str">
        <f t="shared" si="4"/>
        <v/>
      </c>
      <c r="N55" s="23" t="str">
        <f t="shared" si="5"/>
        <v/>
      </c>
    </row>
    <row r="56" spans="1:14" ht="15.75" x14ac:dyDescent="0.25">
      <c r="A56" s="23" t="str">
        <f t="shared" si="7"/>
        <v/>
      </c>
      <c r="B56" s="90"/>
      <c r="C56" s="90"/>
      <c r="D56" s="88" t="str">
        <f t="shared" si="2"/>
        <v/>
      </c>
      <c r="E56" s="89" t="str">
        <f>IF($D56="","",  VLOOKUP($D56,ElencoSSD!$A$83:$D$482,2,FALSE) )</f>
        <v/>
      </c>
      <c r="F56" s="94" t="str">
        <f>IF($D56="","",  VLOOKUP($D56,ElencoSSD!$A$83:$D$482,4,FALSE) )</f>
        <v/>
      </c>
      <c r="G56" s="29"/>
      <c r="H56" s="30"/>
      <c r="I56" s="32"/>
      <c r="J56" s="23" t="str">
        <f>IFERROR(  VLOOKUP($D56,Requisiti!$A$4:$C$55,3,FALSE),"")</f>
        <v/>
      </c>
      <c r="K56" s="31" t="str">
        <f t="shared" si="3"/>
        <v/>
      </c>
      <c r="L56" s="31" t="str">
        <f t="shared" si="6"/>
        <v/>
      </c>
      <c r="M56" s="23" t="str">
        <f t="shared" si="4"/>
        <v/>
      </c>
      <c r="N56" s="23" t="str">
        <f t="shared" si="5"/>
        <v/>
      </c>
    </row>
    <row r="57" spans="1:14" ht="15.75" hidden="1" x14ac:dyDescent="0.25">
      <c r="A57" s="23" t="str">
        <f t="shared" si="7"/>
        <v/>
      </c>
      <c r="B57" s="90"/>
      <c r="C57" s="90"/>
      <c r="D57" s="88" t="str">
        <f t="shared" si="2"/>
        <v/>
      </c>
      <c r="E57" s="89" t="str">
        <f>IF($D57="","",  VLOOKUP($D57,ElencoSSD!$A$83:$D$482,2,FALSE) )</f>
        <v/>
      </c>
      <c r="F57" s="94" t="str">
        <f>IF($D57="","",  VLOOKUP($D57,ElencoSSD!$A$83:$D$482,4,FALSE) )</f>
        <v/>
      </c>
      <c r="G57" s="29"/>
      <c r="H57" s="30"/>
      <c r="I57" s="32"/>
      <c r="J57" s="23" t="str">
        <f>IFERROR(  VLOOKUP($D57,Requisiti!$A$4:$C$55,3,FALSE),"")</f>
        <v/>
      </c>
      <c r="K57" s="31" t="str">
        <f t="shared" si="3"/>
        <v/>
      </c>
      <c r="L57" s="31" t="str">
        <f t="shared" si="6"/>
        <v/>
      </c>
      <c r="M57" s="23" t="str">
        <f t="shared" si="4"/>
        <v/>
      </c>
      <c r="N57" s="23" t="str">
        <f t="shared" si="5"/>
        <v/>
      </c>
    </row>
    <row r="58" spans="1:14" ht="15.75" hidden="1" x14ac:dyDescent="0.25">
      <c r="A58" s="23" t="str">
        <f t="shared" si="7"/>
        <v/>
      </c>
      <c r="B58" s="90"/>
      <c r="C58" s="90"/>
      <c r="D58" s="88" t="str">
        <f t="shared" si="2"/>
        <v/>
      </c>
      <c r="E58" s="89" t="str">
        <f>IF($D58="","",  VLOOKUP($D58,ElencoSSD!$A$83:$D$482,2,FALSE) )</f>
        <v/>
      </c>
      <c r="F58" s="94" t="str">
        <f>IF($D58="","",  VLOOKUP($D58,ElencoSSD!$A$83:$D$482,4,FALSE) )</f>
        <v/>
      </c>
      <c r="G58" s="29"/>
      <c r="H58" s="30"/>
      <c r="I58" s="32"/>
      <c r="J58" s="23" t="str">
        <f>IFERROR(  VLOOKUP($D58,Requisiti!$A$4:$C$55,3,FALSE),"")</f>
        <v/>
      </c>
      <c r="K58" s="31" t="str">
        <f t="shared" si="3"/>
        <v/>
      </c>
      <c r="L58" s="31" t="str">
        <f t="shared" si="6"/>
        <v/>
      </c>
      <c r="M58" s="23" t="str">
        <f t="shared" si="4"/>
        <v/>
      </c>
      <c r="N58" s="23" t="str">
        <f t="shared" si="5"/>
        <v/>
      </c>
    </row>
    <row r="59" spans="1:14" ht="15.75" hidden="1" x14ac:dyDescent="0.25">
      <c r="A59" s="23" t="str">
        <f t="shared" si="7"/>
        <v/>
      </c>
      <c r="B59" s="90"/>
      <c r="C59" s="90"/>
      <c r="D59" s="88" t="str">
        <f t="shared" si="2"/>
        <v/>
      </c>
      <c r="E59" s="89" t="str">
        <f>IF($D59="","",  VLOOKUP($D59,ElencoSSD!$A$83:$D$482,2,FALSE) )</f>
        <v/>
      </c>
      <c r="F59" s="94" t="str">
        <f>IF($D59="","",  VLOOKUP($D59,ElencoSSD!$A$83:$D$482,4,FALSE) )</f>
        <v/>
      </c>
      <c r="G59" s="29"/>
      <c r="H59" s="30"/>
      <c r="I59" s="32"/>
      <c r="J59" s="23" t="str">
        <f>IFERROR(  VLOOKUP($D59,Requisiti!$A$4:$C$55,3,FALSE),"")</f>
        <v/>
      </c>
      <c r="K59" s="31" t="str">
        <f t="shared" si="3"/>
        <v/>
      </c>
      <c r="L59" s="31" t="str">
        <f t="shared" si="6"/>
        <v/>
      </c>
      <c r="M59" s="23" t="str">
        <f t="shared" si="4"/>
        <v/>
      </c>
      <c r="N59" s="23" t="str">
        <f t="shared" si="5"/>
        <v/>
      </c>
    </row>
    <row r="60" spans="1:14" ht="15.75" hidden="1" x14ac:dyDescent="0.25">
      <c r="A60" s="23" t="str">
        <f t="shared" si="7"/>
        <v/>
      </c>
      <c r="B60" s="90"/>
      <c r="C60" s="90"/>
      <c r="D60" s="88" t="str">
        <f t="shared" si="2"/>
        <v/>
      </c>
      <c r="E60" s="89" t="str">
        <f>IF($D60="","",  VLOOKUP($D60,ElencoSSD!$A$83:$D$482,2,FALSE) )</f>
        <v/>
      </c>
      <c r="F60" s="94" t="str">
        <f>IF($D60="","",  VLOOKUP($D60,ElencoSSD!$A$83:$D$482,4,FALSE) )</f>
        <v/>
      </c>
      <c r="G60" s="29"/>
      <c r="H60" s="30"/>
      <c r="I60" s="32"/>
      <c r="J60" s="23" t="str">
        <f>IFERROR(  VLOOKUP($D60,Requisiti!$A$4:$C$55,3,FALSE),"")</f>
        <v/>
      </c>
      <c r="K60" s="31" t="str">
        <f t="shared" si="3"/>
        <v/>
      </c>
      <c r="L60" s="31" t="str">
        <f t="shared" si="6"/>
        <v/>
      </c>
      <c r="M60" s="23" t="str">
        <f t="shared" si="4"/>
        <v/>
      </c>
      <c r="N60" s="23" t="str">
        <f t="shared" si="5"/>
        <v/>
      </c>
    </row>
    <row r="61" spans="1:14" ht="15.75" hidden="1" x14ac:dyDescent="0.25">
      <c r="A61" s="23" t="str">
        <f t="shared" si="7"/>
        <v/>
      </c>
      <c r="B61" s="90"/>
      <c r="C61" s="90"/>
      <c r="D61" s="88" t="str">
        <f t="shared" si="2"/>
        <v/>
      </c>
      <c r="E61" s="89" t="str">
        <f>IF($D61="","",  VLOOKUP($D61,ElencoSSD!$A$83:$D$482,2,FALSE) )</f>
        <v/>
      </c>
      <c r="F61" s="94" t="str">
        <f>IF($D61="","",  VLOOKUP($D61,ElencoSSD!$A$83:$D$482,4,FALSE) )</f>
        <v/>
      </c>
      <c r="G61" s="29"/>
      <c r="H61" s="30"/>
      <c r="I61" s="32"/>
      <c r="J61" s="23" t="str">
        <f>IFERROR(  VLOOKUP($D61,Requisiti!$A$4:$C$55,3,FALSE),"")</f>
        <v/>
      </c>
      <c r="K61" s="31" t="str">
        <f t="shared" si="3"/>
        <v/>
      </c>
      <c r="L61" s="31" t="str">
        <f t="shared" si="6"/>
        <v/>
      </c>
      <c r="M61" s="23" t="str">
        <f t="shared" si="4"/>
        <v/>
      </c>
      <c r="N61" s="23" t="str">
        <f t="shared" si="5"/>
        <v/>
      </c>
    </row>
    <row r="62" spans="1:14" ht="15.75" hidden="1" x14ac:dyDescent="0.25">
      <c r="A62" s="23" t="str">
        <f t="shared" si="7"/>
        <v/>
      </c>
      <c r="B62" s="90"/>
      <c r="C62" s="90"/>
      <c r="D62" s="88" t="str">
        <f t="shared" si="2"/>
        <v/>
      </c>
      <c r="E62" s="89" t="str">
        <f>IF($D62="","",  VLOOKUP($D62,ElencoSSD!$A$83:$D$482,2,FALSE) )</f>
        <v/>
      </c>
      <c r="F62" s="94" t="str">
        <f>IF($D62="","",  VLOOKUP($D62,ElencoSSD!$A$83:$D$482,4,FALSE) )</f>
        <v/>
      </c>
      <c r="G62" s="29"/>
      <c r="H62" s="30"/>
      <c r="I62" s="32"/>
      <c r="J62" s="23" t="str">
        <f>IFERROR(  VLOOKUP($D62,Requisiti!$A$4:$C$55,3,FALSE),"")</f>
        <v/>
      </c>
      <c r="K62" s="31" t="str">
        <f t="shared" si="3"/>
        <v/>
      </c>
      <c r="L62" s="31" t="str">
        <f t="shared" si="6"/>
        <v/>
      </c>
      <c r="M62" s="23" t="str">
        <f t="shared" si="4"/>
        <v/>
      </c>
      <c r="N62" s="23" t="str">
        <f t="shared" si="5"/>
        <v/>
      </c>
    </row>
    <row r="63" spans="1:14" ht="15.75" hidden="1" x14ac:dyDescent="0.25">
      <c r="A63" s="23" t="str">
        <f t="shared" si="7"/>
        <v/>
      </c>
      <c r="B63" s="90"/>
      <c r="C63" s="90"/>
      <c r="D63" s="88" t="str">
        <f t="shared" si="2"/>
        <v/>
      </c>
      <c r="E63" s="89" t="str">
        <f>IF($D63="","",  VLOOKUP($D63,ElencoSSD!$A$83:$D$482,2,FALSE) )</f>
        <v/>
      </c>
      <c r="F63" s="94" t="str">
        <f>IF($D63="","",  VLOOKUP($D63,ElencoSSD!$A$83:$D$482,4,FALSE) )</f>
        <v/>
      </c>
      <c r="G63" s="29"/>
      <c r="H63" s="30"/>
      <c r="I63" s="32"/>
      <c r="J63" s="23" t="str">
        <f>IFERROR(  VLOOKUP($D63,Requisiti!$A$4:$C$55,3,FALSE),"")</f>
        <v/>
      </c>
      <c r="K63" s="31" t="str">
        <f t="shared" si="3"/>
        <v/>
      </c>
      <c r="L63" s="31" t="str">
        <f t="shared" si="6"/>
        <v/>
      </c>
      <c r="M63" s="23" t="str">
        <f t="shared" si="4"/>
        <v/>
      </c>
      <c r="N63" s="23" t="str">
        <f t="shared" si="5"/>
        <v/>
      </c>
    </row>
    <row r="64" spans="1:14" ht="15.75" hidden="1" x14ac:dyDescent="0.25">
      <c r="A64" s="23" t="str">
        <f t="shared" si="7"/>
        <v/>
      </c>
      <c r="B64" s="90"/>
      <c r="C64" s="90"/>
      <c r="D64" s="88" t="str">
        <f t="shared" si="2"/>
        <v/>
      </c>
      <c r="E64" s="89" t="str">
        <f>IF($D64="","",  VLOOKUP($D64,ElencoSSD!$A$83:$D$482,2,FALSE) )</f>
        <v/>
      </c>
      <c r="F64" s="94" t="str">
        <f>IF($D64="","",  VLOOKUP($D64,ElencoSSD!$A$83:$D$482,4,FALSE) )</f>
        <v/>
      </c>
      <c r="G64" s="29"/>
      <c r="H64" s="30"/>
      <c r="I64" s="32"/>
      <c r="J64" s="23" t="str">
        <f>IFERROR(  VLOOKUP($D64,Requisiti!$A$4:$C$55,3,FALSE),"")</f>
        <v/>
      </c>
      <c r="K64" s="31" t="str">
        <f t="shared" si="3"/>
        <v/>
      </c>
      <c r="L64" s="31" t="str">
        <f t="shared" si="6"/>
        <v/>
      </c>
      <c r="M64" s="23" t="str">
        <f t="shared" si="4"/>
        <v/>
      </c>
      <c r="N64" s="23" t="str">
        <f t="shared" si="5"/>
        <v/>
      </c>
    </row>
    <row r="65" spans="1:14" ht="15.75" hidden="1" x14ac:dyDescent="0.25">
      <c r="A65" s="23" t="str">
        <f t="shared" si="7"/>
        <v/>
      </c>
      <c r="B65" s="90"/>
      <c r="C65" s="90"/>
      <c r="D65" s="88" t="str">
        <f t="shared" si="2"/>
        <v/>
      </c>
      <c r="E65" s="89" t="str">
        <f>IF($D65="","",  VLOOKUP($D65,ElencoSSD!$A$83:$D$482,2,FALSE) )</f>
        <v/>
      </c>
      <c r="F65" s="94" t="str">
        <f>IF($D65="","",  VLOOKUP($D65,ElencoSSD!$A$83:$D$482,4,FALSE) )</f>
        <v/>
      </c>
      <c r="G65" s="29"/>
      <c r="H65" s="30"/>
      <c r="I65" s="32"/>
      <c r="J65" s="23" t="str">
        <f>IFERROR(  VLOOKUP($D65,Requisiti!$A$4:$C$55,3,FALSE),"")</f>
        <v/>
      </c>
      <c r="K65" s="31" t="str">
        <f t="shared" si="3"/>
        <v/>
      </c>
      <c r="L65" s="31" t="str">
        <f t="shared" si="6"/>
        <v/>
      </c>
      <c r="M65" s="23" t="str">
        <f t="shared" si="4"/>
        <v/>
      </c>
      <c r="N65" s="23" t="str">
        <f t="shared" si="5"/>
        <v/>
      </c>
    </row>
    <row r="66" spans="1:14" ht="15.75" hidden="1" x14ac:dyDescent="0.25">
      <c r="A66" s="23" t="str">
        <f t="shared" si="7"/>
        <v/>
      </c>
      <c r="B66" s="90"/>
      <c r="C66" s="90"/>
      <c r="D66" s="88" t="str">
        <f t="shared" si="2"/>
        <v/>
      </c>
      <c r="E66" s="89" t="str">
        <f>IF($D66="","",  VLOOKUP($D66,ElencoSSD!$A$83:$D$482,2,FALSE) )</f>
        <v/>
      </c>
      <c r="F66" s="94" t="str">
        <f>IF($D66="","",  VLOOKUP($D66,ElencoSSD!$A$83:$D$482,4,FALSE) )</f>
        <v/>
      </c>
      <c r="G66" s="29"/>
      <c r="H66" s="30"/>
      <c r="I66" s="32"/>
      <c r="J66" s="23" t="str">
        <f>IFERROR(  VLOOKUP($D66,Requisiti!$A$4:$C$55,3,FALSE),"")</f>
        <v/>
      </c>
      <c r="K66" s="31" t="str">
        <f t="shared" si="3"/>
        <v/>
      </c>
      <c r="L66" s="31" t="str">
        <f t="shared" si="6"/>
        <v/>
      </c>
      <c r="M66" s="23" t="str">
        <f t="shared" si="4"/>
        <v/>
      </c>
      <c r="N66" s="23" t="str">
        <f t="shared" si="5"/>
        <v/>
      </c>
    </row>
    <row r="67" spans="1:14" ht="15.75" hidden="1" x14ac:dyDescent="0.25">
      <c r="A67" s="23" t="str">
        <f t="shared" si="7"/>
        <v/>
      </c>
      <c r="B67" s="90"/>
      <c r="C67" s="90"/>
      <c r="D67" s="88" t="str">
        <f t="shared" si="2"/>
        <v/>
      </c>
      <c r="E67" s="89" t="str">
        <f>IF($D67="","",  VLOOKUP($D67,ElencoSSD!$A$83:$D$482,2,FALSE) )</f>
        <v/>
      </c>
      <c r="F67" s="94" t="str">
        <f>IF($D67="","",  VLOOKUP($D67,ElencoSSD!$A$83:$D$482,4,FALSE) )</f>
        <v/>
      </c>
      <c r="G67" s="29"/>
      <c r="H67" s="30"/>
      <c r="I67" s="32"/>
      <c r="J67" s="23" t="str">
        <f>IFERROR(  VLOOKUP($D67,Requisiti!$A$4:$C$55,3,FALSE),"")</f>
        <v/>
      </c>
      <c r="K67" s="31" t="str">
        <f t="shared" si="3"/>
        <v/>
      </c>
      <c r="L67" s="31" t="str">
        <f t="shared" si="6"/>
        <v/>
      </c>
      <c r="M67" s="23" t="str">
        <f t="shared" si="4"/>
        <v/>
      </c>
      <c r="N67" s="23" t="str">
        <f t="shared" si="5"/>
        <v/>
      </c>
    </row>
    <row r="68" spans="1:14" ht="15.75" hidden="1" x14ac:dyDescent="0.25">
      <c r="A68" s="23" t="str">
        <f t="shared" si="7"/>
        <v/>
      </c>
      <c r="B68" s="90"/>
      <c r="C68" s="90"/>
      <c r="D68" s="88" t="str">
        <f t="shared" si="2"/>
        <v/>
      </c>
      <c r="E68" s="89" t="str">
        <f>IF($D68="","",  VLOOKUP($D68,ElencoSSD!$A$83:$D$482,2,FALSE) )</f>
        <v/>
      </c>
      <c r="F68" s="94" t="str">
        <f>IF($D68="","",  VLOOKUP($D68,ElencoSSD!$A$83:$D$482,4,FALSE) )</f>
        <v/>
      </c>
      <c r="G68" s="29"/>
      <c r="H68" s="30"/>
      <c r="I68" s="32"/>
      <c r="J68" s="23" t="str">
        <f>IFERROR(  VLOOKUP($D68,Requisiti!$A$4:$C$55,3,FALSE),"")</f>
        <v/>
      </c>
      <c r="K68" s="31" t="str">
        <f t="shared" si="3"/>
        <v/>
      </c>
      <c r="L68" s="31" t="str">
        <f t="shared" si="6"/>
        <v/>
      </c>
      <c r="M68" s="23" t="str">
        <f t="shared" si="4"/>
        <v/>
      </c>
      <c r="N68" s="23" t="str">
        <f t="shared" si="5"/>
        <v/>
      </c>
    </row>
    <row r="69" spans="1:14" ht="15.75" hidden="1" x14ac:dyDescent="0.25">
      <c r="A69" s="23" t="str">
        <f t="shared" si="7"/>
        <v/>
      </c>
      <c r="B69" s="90"/>
      <c r="C69" s="90"/>
      <c r="D69" s="88" t="str">
        <f t="shared" si="2"/>
        <v/>
      </c>
      <c r="E69" s="89" t="str">
        <f>IF($D69="","",  VLOOKUP($D69,ElencoSSD!$A$83:$D$482,2,FALSE) )</f>
        <v/>
      </c>
      <c r="F69" s="94" t="str">
        <f>IF($D69="","",  VLOOKUP($D69,ElencoSSD!$A$83:$D$482,4,FALSE) )</f>
        <v/>
      </c>
      <c r="G69" s="29"/>
      <c r="H69" s="30"/>
      <c r="I69" s="32"/>
      <c r="J69" s="23" t="str">
        <f>IFERROR(  VLOOKUP($D69,Requisiti!$A$4:$C$55,3,FALSE),"")</f>
        <v/>
      </c>
      <c r="K69" s="31" t="str">
        <f t="shared" si="3"/>
        <v/>
      </c>
      <c r="L69" s="31" t="str">
        <f t="shared" si="6"/>
        <v/>
      </c>
      <c r="M69" s="23" t="str">
        <f t="shared" si="4"/>
        <v/>
      </c>
      <c r="N69" s="23" t="str">
        <f t="shared" si="5"/>
        <v/>
      </c>
    </row>
    <row r="70" spans="1:14" ht="15.75" hidden="1" x14ac:dyDescent="0.25">
      <c r="A70" s="23" t="str">
        <f t="shared" si="7"/>
        <v/>
      </c>
      <c r="B70" s="90"/>
      <c r="C70" s="90"/>
      <c r="D70" s="88" t="str">
        <f t="shared" si="2"/>
        <v/>
      </c>
      <c r="E70" s="89" t="str">
        <f>IF($D70="","",  VLOOKUP($D70,ElencoSSD!$A$83:$D$482,2,FALSE) )</f>
        <v/>
      </c>
      <c r="F70" s="94" t="str">
        <f>IF($D70="","",  VLOOKUP($D70,ElencoSSD!$A$83:$D$482,4,FALSE) )</f>
        <v/>
      </c>
      <c r="G70" s="29"/>
      <c r="H70" s="30"/>
      <c r="I70" s="32"/>
      <c r="J70" s="23" t="str">
        <f>IFERROR(  VLOOKUP($D70,Requisiti!$A$4:$C$55,3,FALSE),"")</f>
        <v/>
      </c>
      <c r="K70" s="31" t="str">
        <f t="shared" si="3"/>
        <v/>
      </c>
      <c r="L70" s="31" t="str">
        <f t="shared" si="6"/>
        <v/>
      </c>
      <c r="M70" s="23" t="str">
        <f t="shared" si="4"/>
        <v/>
      </c>
      <c r="N70" s="23" t="str">
        <f t="shared" si="5"/>
        <v/>
      </c>
    </row>
    <row r="71" spans="1:14" ht="15.75" hidden="1" x14ac:dyDescent="0.25">
      <c r="A71" s="23" t="str">
        <f t="shared" si="7"/>
        <v/>
      </c>
      <c r="B71" s="90"/>
      <c r="C71" s="90"/>
      <c r="D71" s="88" t="str">
        <f t="shared" si="2"/>
        <v/>
      </c>
      <c r="E71" s="89" t="str">
        <f>IF($D71="","",  VLOOKUP($D71,ElencoSSD!$A$83:$D$482,2,FALSE) )</f>
        <v/>
      </c>
      <c r="F71" s="94" t="str">
        <f>IF($D71="","",  VLOOKUP($D71,ElencoSSD!$A$83:$D$482,4,FALSE) )</f>
        <v/>
      </c>
      <c r="G71" s="29"/>
      <c r="H71" s="30"/>
      <c r="I71" s="32"/>
      <c r="J71" s="23" t="str">
        <f>IFERROR(  VLOOKUP($D71,Requisiti!$A$4:$C$55,3,FALSE),"")</f>
        <v/>
      </c>
      <c r="K71" s="31" t="str">
        <f t="shared" si="3"/>
        <v/>
      </c>
      <c r="L71" s="31" t="str">
        <f t="shared" si="6"/>
        <v/>
      </c>
      <c r="M71" s="23" t="str">
        <f t="shared" si="4"/>
        <v/>
      </c>
      <c r="N71" s="23" t="str">
        <f t="shared" si="5"/>
        <v/>
      </c>
    </row>
    <row r="72" spans="1:14" ht="15.75" hidden="1" x14ac:dyDescent="0.25">
      <c r="A72" s="23" t="str">
        <f t="shared" si="7"/>
        <v/>
      </c>
      <c r="B72" s="90"/>
      <c r="C72" s="90"/>
      <c r="D72" s="88" t="str">
        <f t="shared" si="2"/>
        <v/>
      </c>
      <c r="E72" s="89" t="str">
        <f>IF($D72="","",  VLOOKUP($D72,ElencoSSD!$A$83:$D$482,2,FALSE) )</f>
        <v/>
      </c>
      <c r="F72" s="94" t="str">
        <f>IF($D72="","",  VLOOKUP($D72,ElencoSSD!$A$83:$D$482,4,FALSE) )</f>
        <v/>
      </c>
      <c r="G72" s="29"/>
      <c r="H72" s="30"/>
      <c r="I72" s="32"/>
      <c r="J72" s="23" t="str">
        <f>IFERROR(  VLOOKUP($D72,Requisiti!$A$4:$C$55,3,FALSE),"")</f>
        <v/>
      </c>
      <c r="K72" s="31" t="str">
        <f t="shared" si="3"/>
        <v/>
      </c>
      <c r="L72" s="31" t="str">
        <f t="shared" si="6"/>
        <v/>
      </c>
      <c r="M72" s="23" t="str">
        <f t="shared" si="4"/>
        <v/>
      </c>
      <c r="N72" s="23" t="str">
        <f t="shared" si="5"/>
        <v/>
      </c>
    </row>
    <row r="73" spans="1:14" ht="15.75" hidden="1" x14ac:dyDescent="0.25">
      <c r="A73" s="23" t="str">
        <f t="shared" si="7"/>
        <v/>
      </c>
      <c r="B73" s="90"/>
      <c r="C73" s="90"/>
      <c r="D73" s="88" t="str">
        <f t="shared" si="2"/>
        <v/>
      </c>
      <c r="E73" s="89" t="str">
        <f>IF($D73="","",  VLOOKUP($D73,ElencoSSD!$A$83:$D$482,2,FALSE) )</f>
        <v/>
      </c>
      <c r="F73" s="94" t="str">
        <f>IF($D73="","",  VLOOKUP($D73,ElencoSSD!$A$83:$D$482,4,FALSE) )</f>
        <v/>
      </c>
      <c r="G73" s="29"/>
      <c r="H73" s="30"/>
      <c r="I73" s="32"/>
      <c r="J73" s="23" t="str">
        <f>IFERROR(  VLOOKUP($D73,Requisiti!$A$4:$C$55,3,FALSE),"")</f>
        <v/>
      </c>
      <c r="K73" s="31" t="str">
        <f t="shared" si="3"/>
        <v/>
      </c>
      <c r="L73" s="31" t="str">
        <f t="shared" si="6"/>
        <v/>
      </c>
      <c r="M73" s="23" t="str">
        <f t="shared" si="4"/>
        <v/>
      </c>
      <c r="N73" s="23" t="str">
        <f t="shared" si="5"/>
        <v/>
      </c>
    </row>
    <row r="74" spans="1:14" ht="15.75" hidden="1" x14ac:dyDescent="0.25">
      <c r="A74" s="23" t="str">
        <f t="shared" si="7"/>
        <v/>
      </c>
      <c r="B74" s="90"/>
      <c r="C74" s="90"/>
      <c r="D74" s="88" t="str">
        <f t="shared" si="2"/>
        <v/>
      </c>
      <c r="E74" s="89" t="str">
        <f>IF($D74="","",  VLOOKUP($D74,ElencoSSD!$A$83:$D$482,2,FALSE) )</f>
        <v/>
      </c>
      <c r="F74" s="94" t="str">
        <f>IF($D74="","",  VLOOKUP($D74,ElencoSSD!$A$83:$D$482,4,FALSE) )</f>
        <v/>
      </c>
      <c r="G74" s="29"/>
      <c r="H74" s="30"/>
      <c r="I74" s="32"/>
      <c r="J74" s="23" t="str">
        <f>IFERROR(  VLOOKUP($D74,Requisiti!$A$4:$C$55,3,FALSE),"")</f>
        <v/>
      </c>
      <c r="K74" s="31" t="str">
        <f t="shared" si="3"/>
        <v/>
      </c>
      <c r="L74" s="31" t="str">
        <f t="shared" si="6"/>
        <v/>
      </c>
      <c r="M74" s="23" t="str">
        <f t="shared" si="4"/>
        <v/>
      </c>
      <c r="N74" s="23" t="str">
        <f t="shared" si="5"/>
        <v/>
      </c>
    </row>
    <row r="75" spans="1:14" ht="15.75" hidden="1" x14ac:dyDescent="0.25">
      <c r="A75" s="23" t="str">
        <f t="shared" si="7"/>
        <v/>
      </c>
      <c r="B75" s="90"/>
      <c r="C75" s="90"/>
      <c r="D75" s="88" t="str">
        <f t="shared" si="2"/>
        <v/>
      </c>
      <c r="E75" s="89" t="str">
        <f>IF($D75="","",  VLOOKUP($D75,ElencoSSD!$A$83:$D$482,2,FALSE) )</f>
        <v/>
      </c>
      <c r="F75" s="94" t="str">
        <f>IF($D75="","",  VLOOKUP($D75,ElencoSSD!$A$83:$D$482,4,FALSE) )</f>
        <v/>
      </c>
      <c r="G75" s="29"/>
      <c r="H75" s="30"/>
      <c r="I75" s="32"/>
      <c r="J75" s="23" t="str">
        <f>IFERROR(  VLOOKUP($D75,Requisiti!$A$4:$C$55,3,FALSE),"")</f>
        <v/>
      </c>
      <c r="K75" s="31" t="str">
        <f t="shared" si="3"/>
        <v/>
      </c>
      <c r="L75" s="31" t="str">
        <f t="shared" si="6"/>
        <v/>
      </c>
      <c r="M75" s="23" t="str">
        <f t="shared" si="4"/>
        <v/>
      </c>
      <c r="N75" s="23" t="str">
        <f t="shared" si="5"/>
        <v/>
      </c>
    </row>
    <row r="76" spans="1:14" ht="15.75" hidden="1" x14ac:dyDescent="0.25">
      <c r="A76" s="23" t="str">
        <f t="shared" si="7"/>
        <v/>
      </c>
      <c r="B76" s="90"/>
      <c r="C76" s="90"/>
      <c r="D76" s="88" t="str">
        <f t="shared" si="2"/>
        <v/>
      </c>
      <c r="E76" s="89" t="str">
        <f>IF($D76="","",  VLOOKUP($D76,ElencoSSD!$A$83:$D$482,2,FALSE) )</f>
        <v/>
      </c>
      <c r="F76" s="94" t="str">
        <f>IF($D76="","",  VLOOKUP($D76,ElencoSSD!$A$83:$D$482,4,FALSE) )</f>
        <v/>
      </c>
      <c r="G76" s="29"/>
      <c r="H76" s="30"/>
      <c r="I76" s="32"/>
      <c r="J76" s="23" t="str">
        <f>IFERROR(  VLOOKUP($D76,Requisiti!$A$4:$C$55,3,FALSE),"")</f>
        <v/>
      </c>
      <c r="K76" s="31" t="str">
        <f t="shared" si="3"/>
        <v/>
      </c>
      <c r="L76" s="31" t="str">
        <f t="shared" ref="L76:L94" si="8">IF($G76="","",G76*I76)</f>
        <v/>
      </c>
      <c r="M76" s="23" t="str">
        <f t="shared" si="4"/>
        <v/>
      </c>
      <c r="N76" s="23" t="str">
        <f t="shared" si="5"/>
        <v/>
      </c>
    </row>
    <row r="77" spans="1:14" ht="15.75" hidden="1" x14ac:dyDescent="0.25">
      <c r="A77" s="23" t="str">
        <f t="shared" ref="A77:A94" si="9">IF(AND(G77&lt;&gt;"",A76&lt;&gt;""),A76+1,"")</f>
        <v/>
      </c>
      <c r="B77" s="90"/>
      <c r="C77" s="90"/>
      <c r="D77" s="88" t="str">
        <f t="shared" ref="D77:D94" si="10">IF(OR(B77="",C77=""), "", CONCATENATE(B77,"/",C77) )</f>
        <v/>
      </c>
      <c r="E77" s="89" t="str">
        <f>IF($D77="","",  VLOOKUP($D77,ElencoSSD!$A$83:$D$482,2,FALSE) )</f>
        <v/>
      </c>
      <c r="F77" s="94" t="str">
        <f>IF($D77="","",  VLOOKUP($D77,ElencoSSD!$A$83:$D$482,4,FALSE) )</f>
        <v/>
      </c>
      <c r="G77" s="29"/>
      <c r="H77" s="30"/>
      <c r="I77" s="32"/>
      <c r="J77" s="23" t="str">
        <f>IFERROR(  VLOOKUP($D77,Requisiti!$A$4:$C$55,3,FALSE),"")</f>
        <v/>
      </c>
      <c r="K77" s="31" t="str">
        <f t="shared" ref="K77:K94" si="11">IF(G77="","", G77)</f>
        <v/>
      </c>
      <c r="L77" s="31" t="str">
        <f t="shared" si="8"/>
        <v/>
      </c>
      <c r="M77" s="23" t="str">
        <f t="shared" ref="M77:M94" si="12">IF(D77="","",$G77)</f>
        <v/>
      </c>
      <c r="N77" s="23" t="str">
        <f t="shared" ref="N77:N94" si="13">IF(I77="","",$G77)</f>
        <v/>
      </c>
    </row>
    <row r="78" spans="1:14" ht="15.75" hidden="1" x14ac:dyDescent="0.25">
      <c r="A78" s="23" t="str">
        <f t="shared" si="9"/>
        <v/>
      </c>
      <c r="B78" s="90"/>
      <c r="C78" s="90"/>
      <c r="D78" s="88" t="str">
        <f t="shared" si="10"/>
        <v/>
      </c>
      <c r="E78" s="89" t="str">
        <f>IF($D78="","",  VLOOKUP($D78,ElencoSSD!$A$83:$D$482,2,FALSE) )</f>
        <v/>
      </c>
      <c r="F78" s="94" t="str">
        <f>IF($D78="","",  VLOOKUP($D78,ElencoSSD!$A$83:$D$482,4,FALSE) )</f>
        <v/>
      </c>
      <c r="G78" s="29"/>
      <c r="H78" s="30"/>
      <c r="I78" s="32"/>
      <c r="J78" s="23" t="str">
        <f>IFERROR(  VLOOKUP($D78,Requisiti!$A$4:$C$55,3,FALSE),"")</f>
        <v/>
      </c>
      <c r="K78" s="31" t="str">
        <f t="shared" si="11"/>
        <v/>
      </c>
      <c r="L78" s="31" t="str">
        <f t="shared" si="8"/>
        <v/>
      </c>
      <c r="M78" s="23" t="str">
        <f t="shared" si="12"/>
        <v/>
      </c>
      <c r="N78" s="23" t="str">
        <f t="shared" si="13"/>
        <v/>
      </c>
    </row>
    <row r="79" spans="1:14" ht="15.75" hidden="1" x14ac:dyDescent="0.25">
      <c r="A79" s="23" t="str">
        <f t="shared" si="9"/>
        <v/>
      </c>
      <c r="B79" s="90"/>
      <c r="C79" s="90"/>
      <c r="D79" s="88" t="str">
        <f t="shared" si="10"/>
        <v/>
      </c>
      <c r="E79" s="89" t="str">
        <f>IF($D79="","",  VLOOKUP($D79,ElencoSSD!$A$83:$D$482,2,FALSE) )</f>
        <v/>
      </c>
      <c r="F79" s="94" t="str">
        <f>IF($D79="","",  VLOOKUP($D79,ElencoSSD!$A$83:$D$482,4,FALSE) )</f>
        <v/>
      </c>
      <c r="G79" s="29"/>
      <c r="H79" s="30"/>
      <c r="I79" s="32"/>
      <c r="J79" s="23" t="str">
        <f>IFERROR(  VLOOKUP($D79,Requisiti!$A$4:$C$55,3,FALSE),"")</f>
        <v/>
      </c>
      <c r="K79" s="31" t="str">
        <f t="shared" si="11"/>
        <v/>
      </c>
      <c r="L79" s="31" t="str">
        <f t="shared" si="8"/>
        <v/>
      </c>
      <c r="M79" s="23" t="str">
        <f t="shared" si="12"/>
        <v/>
      </c>
      <c r="N79" s="23" t="str">
        <f t="shared" si="13"/>
        <v/>
      </c>
    </row>
    <row r="80" spans="1:14" ht="15.75" hidden="1" x14ac:dyDescent="0.25">
      <c r="A80" s="23" t="str">
        <f t="shared" si="9"/>
        <v/>
      </c>
      <c r="B80" s="90"/>
      <c r="C80" s="90"/>
      <c r="D80" s="88" t="str">
        <f t="shared" si="10"/>
        <v/>
      </c>
      <c r="E80" s="89" t="str">
        <f>IF($D80="","",  VLOOKUP($D80,ElencoSSD!$A$83:$D$482,2,FALSE) )</f>
        <v/>
      </c>
      <c r="F80" s="94" t="str">
        <f>IF($D80="","",  VLOOKUP($D80,ElencoSSD!$A$83:$D$482,4,FALSE) )</f>
        <v/>
      </c>
      <c r="G80" s="29"/>
      <c r="H80" s="30"/>
      <c r="I80" s="32"/>
      <c r="J80" s="23" t="str">
        <f>IFERROR(  VLOOKUP($D80,Requisiti!$A$4:$C$55,3,FALSE),"")</f>
        <v/>
      </c>
      <c r="K80" s="31" t="str">
        <f t="shared" si="11"/>
        <v/>
      </c>
      <c r="L80" s="31" t="str">
        <f t="shared" si="8"/>
        <v/>
      </c>
      <c r="M80" s="23" t="str">
        <f t="shared" si="12"/>
        <v/>
      </c>
      <c r="N80" s="23" t="str">
        <f t="shared" si="13"/>
        <v/>
      </c>
    </row>
    <row r="81" spans="1:15" ht="15.75" hidden="1" x14ac:dyDescent="0.25">
      <c r="A81" s="23" t="str">
        <f t="shared" si="9"/>
        <v/>
      </c>
      <c r="B81" s="90"/>
      <c r="C81" s="90"/>
      <c r="D81" s="88" t="str">
        <f t="shared" si="10"/>
        <v/>
      </c>
      <c r="E81" s="89" t="str">
        <f>IF($D81="","",  VLOOKUP($D81,ElencoSSD!$A$83:$D$482,2,FALSE) )</f>
        <v/>
      </c>
      <c r="F81" s="94" t="str">
        <f>IF($D81="","",  VLOOKUP($D81,ElencoSSD!$A$83:$D$482,4,FALSE) )</f>
        <v/>
      </c>
      <c r="G81" s="29"/>
      <c r="H81" s="30"/>
      <c r="I81" s="32"/>
      <c r="J81" s="23" t="str">
        <f>IFERROR(  VLOOKUP($D81,Requisiti!$A$4:$C$55,3,FALSE),"")</f>
        <v/>
      </c>
      <c r="K81" s="31" t="str">
        <f t="shared" si="11"/>
        <v/>
      </c>
      <c r="L81" s="31" t="str">
        <f t="shared" si="8"/>
        <v/>
      </c>
      <c r="M81" s="23" t="str">
        <f t="shared" si="12"/>
        <v/>
      </c>
      <c r="N81" s="23" t="str">
        <f t="shared" si="13"/>
        <v/>
      </c>
    </row>
    <row r="82" spans="1:15" ht="15.75" hidden="1" x14ac:dyDescent="0.25">
      <c r="A82" s="23" t="str">
        <f t="shared" si="9"/>
        <v/>
      </c>
      <c r="B82" s="90"/>
      <c r="C82" s="90"/>
      <c r="D82" s="88" t="str">
        <f t="shared" si="10"/>
        <v/>
      </c>
      <c r="E82" s="89" t="str">
        <f>IF($D82="","",  VLOOKUP($D82,ElencoSSD!$A$83:$D$482,2,FALSE) )</f>
        <v/>
      </c>
      <c r="F82" s="94" t="str">
        <f>IF($D82="","",  VLOOKUP($D82,ElencoSSD!$A$83:$D$482,4,FALSE) )</f>
        <v/>
      </c>
      <c r="G82" s="29"/>
      <c r="H82" s="30"/>
      <c r="I82" s="32"/>
      <c r="J82" s="23" t="str">
        <f>IFERROR(  VLOOKUP($D82,Requisiti!$A$4:$C$55,3,FALSE),"")</f>
        <v/>
      </c>
      <c r="K82" s="31" t="str">
        <f t="shared" si="11"/>
        <v/>
      </c>
      <c r="L82" s="31" t="str">
        <f t="shared" si="8"/>
        <v/>
      </c>
      <c r="M82" s="23" t="str">
        <f t="shared" si="12"/>
        <v/>
      </c>
      <c r="N82" s="23" t="str">
        <f t="shared" si="13"/>
        <v/>
      </c>
    </row>
    <row r="83" spans="1:15" ht="15.75" hidden="1" x14ac:dyDescent="0.25">
      <c r="A83" s="23" t="str">
        <f t="shared" si="9"/>
        <v/>
      </c>
      <c r="B83" s="90"/>
      <c r="C83" s="90"/>
      <c r="D83" s="88" t="str">
        <f t="shared" si="10"/>
        <v/>
      </c>
      <c r="E83" s="89" t="str">
        <f>IF($D83="","",  VLOOKUP($D83,ElencoSSD!$A$83:$D$482,2,FALSE) )</f>
        <v/>
      </c>
      <c r="F83" s="94" t="str">
        <f>IF($D83="","",  VLOOKUP($D83,ElencoSSD!$A$83:$D$482,4,FALSE) )</f>
        <v/>
      </c>
      <c r="G83" s="29"/>
      <c r="H83" s="30"/>
      <c r="I83" s="32"/>
      <c r="J83" s="23" t="str">
        <f>IFERROR(  VLOOKUP($D83,Requisiti!$A$4:$C$55,3,FALSE),"")</f>
        <v/>
      </c>
      <c r="K83" s="31" t="str">
        <f t="shared" si="11"/>
        <v/>
      </c>
      <c r="L83" s="31" t="str">
        <f t="shared" si="8"/>
        <v/>
      </c>
      <c r="M83" s="23" t="str">
        <f t="shared" si="12"/>
        <v/>
      </c>
      <c r="N83" s="23" t="str">
        <f t="shared" si="13"/>
        <v/>
      </c>
    </row>
    <row r="84" spans="1:15" ht="15.75" hidden="1" x14ac:dyDescent="0.25">
      <c r="A84" s="23" t="str">
        <f t="shared" si="9"/>
        <v/>
      </c>
      <c r="B84" s="90"/>
      <c r="C84" s="90"/>
      <c r="D84" s="88" t="str">
        <f t="shared" si="10"/>
        <v/>
      </c>
      <c r="E84" s="89" t="str">
        <f>IF($D84="","",  VLOOKUP($D84,ElencoSSD!$A$83:$D$482,2,FALSE) )</f>
        <v/>
      </c>
      <c r="F84" s="94" t="str">
        <f>IF($D84="","",  VLOOKUP($D84,ElencoSSD!$A$83:$D$482,4,FALSE) )</f>
        <v/>
      </c>
      <c r="G84" s="29"/>
      <c r="H84" s="30"/>
      <c r="I84" s="32"/>
      <c r="J84" s="23" t="str">
        <f>IFERROR(  VLOOKUP($D84,Requisiti!$A$4:$C$55,3,FALSE),"")</f>
        <v/>
      </c>
      <c r="K84" s="31" t="str">
        <f t="shared" si="11"/>
        <v/>
      </c>
      <c r="L84" s="31" t="str">
        <f t="shared" si="8"/>
        <v/>
      </c>
      <c r="M84" s="23" t="str">
        <f t="shared" si="12"/>
        <v/>
      </c>
      <c r="N84" s="23" t="str">
        <f t="shared" si="13"/>
        <v/>
      </c>
    </row>
    <row r="85" spans="1:15" ht="15.75" hidden="1" x14ac:dyDescent="0.25">
      <c r="A85" s="23" t="str">
        <f t="shared" si="9"/>
        <v/>
      </c>
      <c r="B85" s="90"/>
      <c r="C85" s="90"/>
      <c r="D85" s="88" t="str">
        <f t="shared" si="10"/>
        <v/>
      </c>
      <c r="E85" s="89" t="str">
        <f>IF($D85="","",  VLOOKUP($D85,ElencoSSD!$A$83:$D$482,2,FALSE) )</f>
        <v/>
      </c>
      <c r="F85" s="94" t="str">
        <f>IF($D85="","",  VLOOKUP($D85,ElencoSSD!$A$83:$D$482,4,FALSE) )</f>
        <v/>
      </c>
      <c r="G85" s="29"/>
      <c r="H85" s="30"/>
      <c r="I85" s="32"/>
      <c r="J85" s="23" t="str">
        <f>IFERROR(  VLOOKUP($D85,Requisiti!$A$4:$C$55,3,FALSE),"")</f>
        <v/>
      </c>
      <c r="K85" s="31" t="str">
        <f t="shared" si="11"/>
        <v/>
      </c>
      <c r="L85" s="31" t="str">
        <f t="shared" si="8"/>
        <v/>
      </c>
      <c r="M85" s="23" t="str">
        <f t="shared" si="12"/>
        <v/>
      </c>
      <c r="N85" s="23" t="str">
        <f t="shared" si="13"/>
        <v/>
      </c>
    </row>
    <row r="86" spans="1:15" ht="15.75" hidden="1" x14ac:dyDescent="0.25">
      <c r="A86" s="23" t="str">
        <f t="shared" si="9"/>
        <v/>
      </c>
      <c r="B86" s="90"/>
      <c r="C86" s="90"/>
      <c r="D86" s="88" t="str">
        <f t="shared" si="10"/>
        <v/>
      </c>
      <c r="E86" s="89" t="str">
        <f>IF($D86="","",  VLOOKUP($D86,ElencoSSD!$A$83:$D$482,2,FALSE) )</f>
        <v/>
      </c>
      <c r="F86" s="94" t="str">
        <f>IF($D86="","",  VLOOKUP($D86,ElencoSSD!$A$83:$D$482,4,FALSE) )</f>
        <v/>
      </c>
      <c r="G86" s="29"/>
      <c r="H86" s="30"/>
      <c r="I86" s="32"/>
      <c r="J86" s="23" t="str">
        <f>IFERROR(  VLOOKUP($D86,Requisiti!$A$4:$C$55,3,FALSE),"")</f>
        <v/>
      </c>
      <c r="K86" s="31" t="str">
        <f t="shared" si="11"/>
        <v/>
      </c>
      <c r="L86" s="31" t="str">
        <f t="shared" si="8"/>
        <v/>
      </c>
      <c r="M86" s="23" t="str">
        <f t="shared" si="12"/>
        <v/>
      </c>
      <c r="N86" s="23" t="str">
        <f t="shared" si="13"/>
        <v/>
      </c>
    </row>
    <row r="87" spans="1:15" ht="15.75" hidden="1" x14ac:dyDescent="0.25">
      <c r="A87" s="23" t="str">
        <f t="shared" si="9"/>
        <v/>
      </c>
      <c r="B87" s="90"/>
      <c r="C87" s="90"/>
      <c r="D87" s="88" t="str">
        <f t="shared" si="10"/>
        <v/>
      </c>
      <c r="E87" s="89" t="str">
        <f>IF($D87="","",  VLOOKUP($D87,ElencoSSD!$A$83:$D$482,2,FALSE) )</f>
        <v/>
      </c>
      <c r="F87" s="94" t="str">
        <f>IF($D87="","",  VLOOKUP($D87,ElencoSSD!$A$83:$D$482,4,FALSE) )</f>
        <v/>
      </c>
      <c r="G87" s="29"/>
      <c r="H87" s="30"/>
      <c r="I87" s="32"/>
      <c r="J87" s="23" t="str">
        <f>IFERROR(  VLOOKUP($D87,Requisiti!$A$4:$C$55,3,FALSE),"")</f>
        <v/>
      </c>
      <c r="K87" s="31" t="str">
        <f t="shared" si="11"/>
        <v/>
      </c>
      <c r="L87" s="31" t="str">
        <f t="shared" si="8"/>
        <v/>
      </c>
      <c r="M87" s="23" t="str">
        <f t="shared" si="12"/>
        <v/>
      </c>
      <c r="N87" s="23" t="str">
        <f t="shared" si="13"/>
        <v/>
      </c>
    </row>
    <row r="88" spans="1:15" ht="15.75" hidden="1" x14ac:dyDescent="0.25">
      <c r="A88" s="23" t="str">
        <f t="shared" si="9"/>
        <v/>
      </c>
      <c r="B88" s="90"/>
      <c r="C88" s="90"/>
      <c r="D88" s="88" t="str">
        <f t="shared" si="10"/>
        <v/>
      </c>
      <c r="E88" s="89" t="str">
        <f>IF($D88="","",  VLOOKUP($D88,ElencoSSD!$A$83:$D$482,2,FALSE) )</f>
        <v/>
      </c>
      <c r="F88" s="94" t="str">
        <f>IF($D88="","",  VLOOKUP($D88,ElencoSSD!$A$83:$D$482,4,FALSE) )</f>
        <v/>
      </c>
      <c r="G88" s="29"/>
      <c r="H88" s="30"/>
      <c r="I88" s="32"/>
      <c r="J88" s="23" t="str">
        <f>IFERROR(  VLOOKUP($D88,Requisiti!$A$4:$C$55,3,FALSE),"")</f>
        <v/>
      </c>
      <c r="K88" s="31" t="str">
        <f t="shared" si="11"/>
        <v/>
      </c>
      <c r="L88" s="31" t="str">
        <f t="shared" si="8"/>
        <v/>
      </c>
      <c r="M88" s="23" t="str">
        <f t="shared" si="12"/>
        <v/>
      </c>
      <c r="N88" s="23" t="str">
        <f t="shared" si="13"/>
        <v/>
      </c>
    </row>
    <row r="89" spans="1:15" ht="15.75" hidden="1" x14ac:dyDescent="0.25">
      <c r="A89" s="23" t="str">
        <f t="shared" si="9"/>
        <v/>
      </c>
      <c r="B89" s="90"/>
      <c r="C89" s="90"/>
      <c r="D89" s="88" t="str">
        <f t="shared" si="10"/>
        <v/>
      </c>
      <c r="E89" s="89" t="str">
        <f>IF($D89="","",  VLOOKUP($D89,ElencoSSD!$A$83:$D$482,2,FALSE) )</f>
        <v/>
      </c>
      <c r="F89" s="94" t="str">
        <f>IF($D89="","",  VLOOKUP($D89,ElencoSSD!$A$83:$D$482,4,FALSE) )</f>
        <v/>
      </c>
      <c r="G89" s="29"/>
      <c r="H89" s="30"/>
      <c r="I89" s="32"/>
      <c r="J89" s="23" t="str">
        <f>IFERROR(  VLOOKUP($D89,Requisiti!$A$4:$C$55,3,FALSE),"")</f>
        <v/>
      </c>
      <c r="K89" s="31" t="str">
        <f t="shared" si="11"/>
        <v/>
      </c>
      <c r="L89" s="31" t="str">
        <f t="shared" si="8"/>
        <v/>
      </c>
      <c r="M89" s="23" t="str">
        <f t="shared" si="12"/>
        <v/>
      </c>
      <c r="N89" s="23" t="str">
        <f t="shared" si="13"/>
        <v/>
      </c>
    </row>
    <row r="90" spans="1:15" ht="15.75" hidden="1" x14ac:dyDescent="0.25">
      <c r="A90" s="23" t="str">
        <f t="shared" si="9"/>
        <v/>
      </c>
      <c r="B90" s="90"/>
      <c r="C90" s="90"/>
      <c r="D90" s="88" t="str">
        <f t="shared" si="10"/>
        <v/>
      </c>
      <c r="E90" s="89" t="str">
        <f>IF($D90="","",  VLOOKUP($D90,ElencoSSD!$A$83:$D$482,2,FALSE) )</f>
        <v/>
      </c>
      <c r="F90" s="94" t="str">
        <f>IF($D90="","",  VLOOKUP($D90,ElencoSSD!$A$83:$D$482,4,FALSE) )</f>
        <v/>
      </c>
      <c r="G90" s="29"/>
      <c r="H90" s="30"/>
      <c r="I90" s="32"/>
      <c r="J90" s="23" t="str">
        <f>IFERROR(  VLOOKUP($D90,Requisiti!$A$4:$C$55,3,FALSE),"")</f>
        <v/>
      </c>
      <c r="K90" s="31" t="str">
        <f t="shared" si="11"/>
        <v/>
      </c>
      <c r="L90" s="31" t="str">
        <f t="shared" si="8"/>
        <v/>
      </c>
      <c r="M90" s="23" t="str">
        <f t="shared" si="12"/>
        <v/>
      </c>
      <c r="N90" s="23" t="str">
        <f t="shared" si="13"/>
        <v/>
      </c>
    </row>
    <row r="91" spans="1:15" ht="15.75" hidden="1" x14ac:dyDescent="0.25">
      <c r="A91" s="23" t="str">
        <f t="shared" si="9"/>
        <v/>
      </c>
      <c r="B91" s="90"/>
      <c r="C91" s="90"/>
      <c r="D91" s="88" t="str">
        <f t="shared" si="10"/>
        <v/>
      </c>
      <c r="E91" s="89" t="str">
        <f>IF($D91="","",  VLOOKUP($D91,ElencoSSD!$A$83:$D$482,2,FALSE) )</f>
        <v/>
      </c>
      <c r="F91" s="94" t="str">
        <f>IF($D91="","",  VLOOKUP($D91,ElencoSSD!$A$83:$D$482,4,FALSE) )</f>
        <v/>
      </c>
      <c r="G91" s="29"/>
      <c r="H91" s="30"/>
      <c r="I91" s="32"/>
      <c r="J91" s="23" t="str">
        <f>IFERROR(  VLOOKUP($D91,Requisiti!$A$4:$C$55,3,FALSE),"")</f>
        <v/>
      </c>
      <c r="K91" s="31" t="str">
        <f t="shared" si="11"/>
        <v/>
      </c>
      <c r="L91" s="31" t="str">
        <f t="shared" si="8"/>
        <v/>
      </c>
      <c r="M91" s="23" t="str">
        <f t="shared" si="12"/>
        <v/>
      </c>
      <c r="N91" s="23" t="str">
        <f t="shared" si="13"/>
        <v/>
      </c>
    </row>
    <row r="92" spans="1:15" ht="15.75" hidden="1" x14ac:dyDescent="0.25">
      <c r="A92" s="23" t="str">
        <f t="shared" si="9"/>
        <v/>
      </c>
      <c r="B92" s="90"/>
      <c r="C92" s="90"/>
      <c r="D92" s="88" t="str">
        <f t="shared" si="10"/>
        <v/>
      </c>
      <c r="E92" s="89" t="str">
        <f>IF($D92="","",  VLOOKUP($D92,ElencoSSD!$A$83:$D$482,2,FALSE) )</f>
        <v/>
      </c>
      <c r="F92" s="94" t="str">
        <f>IF($D92="","",  VLOOKUP($D92,ElencoSSD!$A$83:$D$482,4,FALSE) )</f>
        <v/>
      </c>
      <c r="G92" s="29"/>
      <c r="H92" s="30"/>
      <c r="I92" s="32"/>
      <c r="J92" s="23" t="str">
        <f>IFERROR(  VLOOKUP($D92,Requisiti!$A$4:$C$55,3,FALSE),"")</f>
        <v/>
      </c>
      <c r="K92" s="31" t="str">
        <f t="shared" si="11"/>
        <v/>
      </c>
      <c r="L92" s="31" t="str">
        <f t="shared" si="8"/>
        <v/>
      </c>
      <c r="M92" s="23" t="str">
        <f t="shared" si="12"/>
        <v/>
      </c>
      <c r="N92" s="23" t="str">
        <f t="shared" si="13"/>
        <v/>
      </c>
    </row>
    <row r="93" spans="1:15" ht="15.75" hidden="1" x14ac:dyDescent="0.25">
      <c r="A93" s="23" t="str">
        <f t="shared" si="9"/>
        <v/>
      </c>
      <c r="B93" s="90"/>
      <c r="C93" s="90"/>
      <c r="D93" s="88" t="str">
        <f t="shared" si="10"/>
        <v/>
      </c>
      <c r="E93" s="89" t="str">
        <f>IF($D93="","",  VLOOKUP($D93,ElencoSSD!$A$83:$D$482,2,FALSE) )</f>
        <v/>
      </c>
      <c r="F93" s="94" t="str">
        <f>IF($D93="","",  VLOOKUP($D93,ElencoSSD!$A$83:$D$482,4,FALSE) )</f>
        <v/>
      </c>
      <c r="G93" s="29"/>
      <c r="H93" s="30"/>
      <c r="I93" s="32"/>
      <c r="J93" s="23" t="str">
        <f>IFERROR(  VLOOKUP($D93,Requisiti!$A$4:$C$55,3,FALSE),"")</f>
        <v/>
      </c>
      <c r="K93" s="31" t="str">
        <f t="shared" si="11"/>
        <v/>
      </c>
      <c r="L93" s="31" t="str">
        <f t="shared" si="8"/>
        <v/>
      </c>
      <c r="M93" s="23" t="str">
        <f t="shared" si="12"/>
        <v/>
      </c>
      <c r="N93" s="23" t="str">
        <f t="shared" si="13"/>
        <v/>
      </c>
    </row>
    <row r="94" spans="1:15" ht="15.75" hidden="1" x14ac:dyDescent="0.25">
      <c r="A94" s="33" t="str">
        <f t="shared" si="9"/>
        <v/>
      </c>
      <c r="B94" s="91"/>
      <c r="C94" s="91"/>
      <c r="D94" s="92" t="str">
        <f t="shared" si="10"/>
        <v/>
      </c>
      <c r="E94" s="93" t="str">
        <f>IF($D94="","",  VLOOKUP($D94,ElencoSSD!$A$83:$D$482,2,FALSE) )</f>
        <v/>
      </c>
      <c r="F94" s="95" t="str">
        <f>IF($D94="","",  VLOOKUP($D94,ElencoSSD!$A$83:$D$482,4,FALSE) )</f>
        <v/>
      </c>
      <c r="G94" s="34"/>
      <c r="H94" s="35"/>
      <c r="I94" s="36"/>
      <c r="J94" s="23" t="str">
        <f>IFERROR(  VLOOKUP($D94,Requisiti!$A$4:$C$55,3,FALSE),"")</f>
        <v/>
      </c>
      <c r="K94" s="31" t="str">
        <f t="shared" si="11"/>
        <v/>
      </c>
      <c r="L94" s="31" t="str">
        <f t="shared" si="8"/>
        <v/>
      </c>
      <c r="M94" s="23" t="str">
        <f t="shared" si="12"/>
        <v/>
      </c>
      <c r="N94" s="23" t="str">
        <f t="shared" si="13"/>
        <v/>
      </c>
    </row>
    <row r="95" spans="1:15" ht="15.75" x14ac:dyDescent="0.25">
      <c r="G95" s="24">
        <f>SUM(G12:G94)</f>
        <v>162</v>
      </c>
      <c r="H95" s="37" t="s">
        <v>52</v>
      </c>
      <c r="I95" s="38">
        <f>L95/O95</f>
        <v>29.043478260869566</v>
      </c>
      <c r="L95" s="39">
        <f>SUM(L12:L94)</f>
        <v>4008</v>
      </c>
      <c r="M95" s="23">
        <f>SUM(M12:M94)</f>
        <v>138</v>
      </c>
      <c r="O95" s="23">
        <f>SUM(N12:N94)</f>
        <v>138</v>
      </c>
    </row>
    <row r="96" spans="1:15" ht="15.75" thickBot="1" x14ac:dyDescent="0.3"/>
    <row r="97" spans="10:17" ht="21.75" thickBot="1" x14ac:dyDescent="0.4">
      <c r="L97" s="136" t="s">
        <v>880</v>
      </c>
      <c r="M97" s="137"/>
      <c r="N97" s="138"/>
      <c r="O97" s="141" t="s">
        <v>879</v>
      </c>
      <c r="P97" s="142"/>
      <c r="Q97" s="142"/>
    </row>
    <row r="98" spans="10:17" ht="16.5" thickBot="1" x14ac:dyDescent="0.3">
      <c r="J98" s="131" t="s">
        <v>903</v>
      </c>
      <c r="K98" s="132"/>
      <c r="L98" s="145" t="s">
        <v>904</v>
      </c>
      <c r="M98" s="145"/>
      <c r="N98" s="146"/>
      <c r="O98" s="145" t="s">
        <v>904</v>
      </c>
      <c r="P98" s="145"/>
      <c r="Q98" s="146"/>
    </row>
    <row r="99" spans="10:17" ht="24" thickBot="1" x14ac:dyDescent="0.4">
      <c r="J99" s="143" t="s">
        <v>901</v>
      </c>
      <c r="K99" s="144"/>
      <c r="L99" s="144"/>
      <c r="M99" s="144"/>
      <c r="N99" s="144"/>
      <c r="O99" s="144"/>
      <c r="P99" s="144"/>
      <c r="Q99" s="144"/>
    </row>
    <row r="100" spans="10:17" ht="21.75" thickBot="1" x14ac:dyDescent="0.4">
      <c r="J100" s="101"/>
      <c r="K100" s="102"/>
      <c r="L100" s="136" t="s">
        <v>880</v>
      </c>
      <c r="M100" s="137"/>
      <c r="N100" s="138"/>
      <c r="O100" s="139" t="str">
        <f>O97</f>
        <v>Meccanica</v>
      </c>
      <c r="P100" s="140"/>
      <c r="Q100" s="140"/>
    </row>
    <row r="101" spans="10:17" ht="18.75" x14ac:dyDescent="0.3">
      <c r="J101" s="40" t="str">
        <f>IF(Requisiti!C60="","",Requisiti!C60)</f>
        <v>Ambito</v>
      </c>
      <c r="K101" s="103" t="str">
        <f>IF(Requisiti!D60="","",Requisiti!D60)</f>
        <v>CFU Studente</v>
      </c>
      <c r="L101" s="118" t="str">
        <f>IF(Requisiti!E60="","",Requisiti!E60)</f>
        <v>N. min CFU</v>
      </c>
      <c r="M101" s="113" t="str">
        <f>IF(Requisiti!F60="","",Requisiti!F60)</f>
        <v>DIFF</v>
      </c>
      <c r="N101" s="42"/>
      <c r="O101" s="41" t="str">
        <f>L101</f>
        <v>N. min CFU</v>
      </c>
      <c r="P101" s="113" t="str">
        <f>IF(Requisiti!I60="","",Requisiti!I60)</f>
        <v/>
      </c>
      <c r="Q101" s="42"/>
    </row>
    <row r="102" spans="10:17" ht="15.75" x14ac:dyDescent="0.25">
      <c r="J102" s="43" t="str">
        <f>IF(Requisiti!C61="","",Requisiti!C61)</f>
        <v>Mat., Informat. e Stat.</v>
      </c>
      <c r="K102" s="104">
        <f>IF($J102="","",   SUMIF($J$12:$J$94,$J102,$K$12:$K$94)  )</f>
        <v>36</v>
      </c>
      <c r="L102" s="119">
        <v>24</v>
      </c>
      <c r="M102" s="114">
        <f>IF(L102="","",  $K102-L102 )</f>
        <v>12</v>
      </c>
      <c r="N102" s="45" t="str">
        <f>IF(M102="","",  IF(M102&gt;=0,"Ok!","No") )</f>
        <v>Ok!</v>
      </c>
      <c r="O102" s="44">
        <v>24</v>
      </c>
      <c r="P102" s="114">
        <f>IF(O102="","",  $K102-O102 )</f>
        <v>12</v>
      </c>
      <c r="Q102" s="45" t="str">
        <f>IF(P102="","",  IF(P102&gt;=0,"Ok!","No") )</f>
        <v>Ok!</v>
      </c>
    </row>
    <row r="103" spans="10:17" ht="15.75" x14ac:dyDescent="0.25">
      <c r="J103" s="43" t="str">
        <f>IF(Requisiti!C62="","",Requisiti!C62)</f>
        <v>Fisica e Chimica</v>
      </c>
      <c r="K103" s="104">
        <f t="shared" ref="K103:K109" si="14">IF($J103="","",   SUMIF($J$12:$J$94,$J103,$K$12:$K$94)  )</f>
        <v>6</v>
      </c>
      <c r="L103" s="119">
        <v>12</v>
      </c>
      <c r="M103" s="114">
        <f t="shared" ref="M103:M109" si="15">IF(L103="","",  $K103-L103 )</f>
        <v>-6</v>
      </c>
      <c r="N103" s="45" t="str">
        <f t="shared" ref="N103:N110" si="16">IF(M103="","",  IF(M103&gt;=0,"Ok!","No") )</f>
        <v>No</v>
      </c>
      <c r="O103" s="44">
        <v>12</v>
      </c>
      <c r="P103" s="114">
        <f t="shared" ref="P103:P109" si="17">IF(O103="","",  $K103-O103 )</f>
        <v>-6</v>
      </c>
      <c r="Q103" s="45" t="str">
        <f t="shared" ref="Q103:Q110" si="18">IF(P103="","",  IF(P103&gt;=0,"Ok!","No") )</f>
        <v>No</v>
      </c>
    </row>
    <row r="104" spans="10:17" ht="15.75" x14ac:dyDescent="0.25">
      <c r="J104" s="43" t="s">
        <v>899</v>
      </c>
      <c r="K104" s="104">
        <f>K102+K103</f>
        <v>42</v>
      </c>
      <c r="L104" s="119">
        <v>48</v>
      </c>
      <c r="M104" s="114">
        <f t="shared" si="15"/>
        <v>-6</v>
      </c>
      <c r="N104" s="45" t="str">
        <f t="shared" si="16"/>
        <v>No</v>
      </c>
      <c r="O104" s="44">
        <v>48</v>
      </c>
      <c r="P104" s="114">
        <f t="shared" si="17"/>
        <v>-6</v>
      </c>
      <c r="Q104" s="45" t="str">
        <f t="shared" si="18"/>
        <v>No</v>
      </c>
    </row>
    <row r="105" spans="10:17" ht="15.75" x14ac:dyDescent="0.25">
      <c r="J105" s="43" t="str">
        <f>IF(Requisiti!C63="","",Requisiti!C63)</f>
        <v>Ing. Meccanica</v>
      </c>
      <c r="K105" s="104">
        <f t="shared" si="14"/>
        <v>36</v>
      </c>
      <c r="L105" s="119">
        <f>IF(Requisiti!E63="","",Requisiti!E63)</f>
        <v>18</v>
      </c>
      <c r="M105" s="114">
        <f t="shared" si="15"/>
        <v>18</v>
      </c>
      <c r="N105" s="45" t="str">
        <f t="shared" si="16"/>
        <v>Ok!</v>
      </c>
      <c r="O105" s="44">
        <v>24</v>
      </c>
      <c r="P105" s="114">
        <f t="shared" si="17"/>
        <v>12</v>
      </c>
      <c r="Q105" s="45" t="str">
        <f t="shared" si="18"/>
        <v>Ok!</v>
      </c>
    </row>
    <row r="106" spans="10:17" ht="15.75" x14ac:dyDescent="0.25">
      <c r="J106" s="43" t="str">
        <f>IF(Requisiti!C64="","",Requisiti!C64)</f>
        <v>Ing. Energ. e Aerosp.</v>
      </c>
      <c r="K106" s="104">
        <f t="shared" si="14"/>
        <v>24</v>
      </c>
      <c r="L106" s="119">
        <f>IF(Requisiti!E64="","",Requisiti!E64)</f>
        <v>18</v>
      </c>
      <c r="M106" s="114">
        <f t="shared" si="15"/>
        <v>6</v>
      </c>
      <c r="N106" s="45" t="str">
        <f t="shared" si="16"/>
        <v>Ok!</v>
      </c>
      <c r="O106" s="44">
        <v>18</v>
      </c>
      <c r="P106" s="114">
        <f t="shared" si="17"/>
        <v>6</v>
      </c>
      <c r="Q106" s="45" t="str">
        <f t="shared" si="18"/>
        <v>Ok!</v>
      </c>
    </row>
    <row r="107" spans="10:17" ht="15.75" x14ac:dyDescent="0.25">
      <c r="J107" s="43" t="str">
        <f>IF(Requisiti!C65="","",Requisiti!C65)</f>
        <v>Ing. Elettrotecnica</v>
      </c>
      <c r="K107" s="104">
        <f t="shared" si="14"/>
        <v>6</v>
      </c>
      <c r="L107" s="119">
        <f>IF(Requisiti!E65="","",Requisiti!E65)</f>
        <v>6</v>
      </c>
      <c r="M107" s="114">
        <f t="shared" si="15"/>
        <v>0</v>
      </c>
      <c r="N107" s="45" t="str">
        <f t="shared" si="16"/>
        <v>Ok!</v>
      </c>
      <c r="O107" s="44">
        <v>6</v>
      </c>
      <c r="P107" s="114">
        <f t="shared" si="17"/>
        <v>0</v>
      </c>
      <c r="Q107" s="45" t="str">
        <f t="shared" si="18"/>
        <v>Ok!</v>
      </c>
    </row>
    <row r="108" spans="10:17" ht="15.75" x14ac:dyDescent="0.25">
      <c r="J108" s="43" t="str">
        <f>IF(Requisiti!C66="","",Requisiti!C66)</f>
        <v/>
      </c>
      <c r="K108" s="104" t="str">
        <f t="shared" si="14"/>
        <v/>
      </c>
      <c r="L108" s="119" t="str">
        <f>IF(Requisiti!E66="","",Requisiti!E66)</f>
        <v/>
      </c>
      <c r="M108" s="114" t="str">
        <f t="shared" si="15"/>
        <v/>
      </c>
      <c r="N108" s="45" t="str">
        <f t="shared" si="16"/>
        <v/>
      </c>
      <c r="O108" s="44" t="str">
        <f>IF(Requisiti!H66="","",Requisiti!H66)</f>
        <v/>
      </c>
      <c r="P108" s="114" t="str">
        <f t="shared" si="17"/>
        <v/>
      </c>
      <c r="Q108" s="45" t="str">
        <f t="shared" si="18"/>
        <v/>
      </c>
    </row>
    <row r="109" spans="10:17" ht="16.5" thickBot="1" x14ac:dyDescent="0.3">
      <c r="J109" s="46" t="str">
        <f>IF(Requisiti!C67="","",Requisiti!C67)</f>
        <v/>
      </c>
      <c r="K109" s="105" t="str">
        <f t="shared" si="14"/>
        <v/>
      </c>
      <c r="L109" s="120" t="str">
        <f>IF(Requisiti!E67="","",Requisiti!E67)</f>
        <v/>
      </c>
      <c r="M109" s="115" t="str">
        <f t="shared" si="15"/>
        <v/>
      </c>
      <c r="N109" s="48" t="str">
        <f t="shared" si="16"/>
        <v/>
      </c>
      <c r="O109" s="47" t="str">
        <f>IF(Requisiti!H67="","",Requisiti!H67)</f>
        <v/>
      </c>
      <c r="P109" s="115" t="str">
        <f t="shared" si="17"/>
        <v/>
      </c>
      <c r="Q109" s="48" t="str">
        <f t="shared" si="18"/>
        <v/>
      </c>
    </row>
    <row r="110" spans="10:17" ht="15.75" x14ac:dyDescent="0.25">
      <c r="J110" s="23" t="s">
        <v>902</v>
      </c>
      <c r="K110" s="44"/>
      <c r="L110" s="126"/>
      <c r="M110" s="127">
        <f>-ABS(SUMIF(M102:M109,"&lt;0"))</f>
        <v>-12</v>
      </c>
      <c r="N110" s="128" t="str">
        <f t="shared" si="16"/>
        <v>No</v>
      </c>
      <c r="O110" s="126"/>
      <c r="P110" s="127">
        <f>-ABS(SUMIF(P102:P109,"&lt;0"))</f>
        <v>-12</v>
      </c>
      <c r="Q110" s="128" t="str">
        <f t="shared" si="18"/>
        <v>No</v>
      </c>
    </row>
    <row r="111" spans="10:17" ht="16.5" thickBot="1" x14ac:dyDescent="0.3">
      <c r="J111" s="23" t="s">
        <v>44</v>
      </c>
      <c r="K111" s="108">
        <f>SUM(K104:K109)</f>
        <v>108</v>
      </c>
      <c r="L111" s="121"/>
      <c r="M111" s="47"/>
      <c r="N111" s="129"/>
      <c r="O111" s="121"/>
      <c r="P111" s="47"/>
      <c r="Q111" s="129"/>
    </row>
    <row r="112" spans="10:17" ht="15.75" x14ac:dyDescent="0.25">
      <c r="K112" s="108"/>
      <c r="L112" s="44"/>
      <c r="M112" s="44"/>
      <c r="N112" s="44"/>
      <c r="O112" s="44"/>
      <c r="P112" s="44"/>
      <c r="Q112" s="44"/>
    </row>
    <row r="113" spans="10:17" ht="23.25" x14ac:dyDescent="0.35">
      <c r="J113" s="144" t="s">
        <v>900</v>
      </c>
      <c r="K113" s="144"/>
      <c r="L113" s="144"/>
      <c r="M113" s="144"/>
      <c r="N113" s="144"/>
      <c r="O113" s="144"/>
      <c r="P113" s="144"/>
      <c r="Q113" s="144"/>
    </row>
    <row r="114" spans="10:17" ht="15.75" x14ac:dyDescent="0.25">
      <c r="J114" s="23" t="s">
        <v>45</v>
      </c>
      <c r="K114" s="108">
        <f>SUM(K12:$K$94)</f>
        <v>162</v>
      </c>
      <c r="L114" s="106"/>
      <c r="M114" s="44"/>
      <c r="N114" s="107"/>
      <c r="O114" s="106"/>
      <c r="P114" s="44"/>
      <c r="Q114" s="107"/>
    </row>
    <row r="115" spans="10:17" ht="15.75" x14ac:dyDescent="0.25">
      <c r="J115" s="23" t="s">
        <v>891</v>
      </c>
      <c r="K115" s="108">
        <f>M95</f>
        <v>138</v>
      </c>
      <c r="L115" s="106"/>
      <c r="M115" s="44"/>
      <c r="N115" s="107"/>
      <c r="O115" s="106"/>
      <c r="P115" s="44"/>
      <c r="Q115" s="107"/>
    </row>
    <row r="116" spans="10:17" ht="15.75" x14ac:dyDescent="0.25">
      <c r="J116" s="23" t="s">
        <v>892</v>
      </c>
      <c r="K116" s="108">
        <f>O95</f>
        <v>138</v>
      </c>
      <c r="L116" s="106">
        <v>160</v>
      </c>
      <c r="M116" s="114">
        <f t="shared" ref="M116" si="19">IF(L116="","",  $K116-L116 )</f>
        <v>-22</v>
      </c>
      <c r="N116" s="45" t="str">
        <f t="shared" ref="N116" si="20">IF(M116="","",  IF(M116&gt;=0,"Ok!","No") )</f>
        <v>No</v>
      </c>
      <c r="O116" s="106">
        <v>160</v>
      </c>
      <c r="P116" s="114">
        <f>IF(O116="","",  $K116-O116 )</f>
        <v>-22</v>
      </c>
      <c r="Q116" s="45" t="str">
        <f>IF(P116="","",  IF(P116&gt;=0,"Ok!","No") )</f>
        <v>No</v>
      </c>
    </row>
    <row r="117" spans="10:17" x14ac:dyDescent="0.25">
      <c r="L117" s="44"/>
      <c r="M117" s="44"/>
      <c r="N117" s="107"/>
      <c r="O117" s="44"/>
      <c r="P117" s="44"/>
      <c r="Q117" s="107"/>
    </row>
    <row r="118" spans="10:17" ht="15.75" x14ac:dyDescent="0.25">
      <c r="J118" s="23" t="s">
        <v>874</v>
      </c>
      <c r="K118" s="111">
        <f>E6</f>
        <v>28</v>
      </c>
      <c r="L118" s="110"/>
      <c r="M118" s="116"/>
      <c r="N118" s="109"/>
      <c r="O118" s="110"/>
      <c r="P118" s="116"/>
      <c r="Q118" s="109"/>
    </row>
    <row r="119" spans="10:17" ht="15.75" x14ac:dyDescent="0.25">
      <c r="J119" s="23" t="s">
        <v>875</v>
      </c>
      <c r="K119" s="112">
        <f>I95</f>
        <v>29.043478260869566</v>
      </c>
      <c r="L119" s="110"/>
      <c r="M119" s="116"/>
      <c r="N119" s="109"/>
      <c r="O119" s="110"/>
      <c r="P119" s="116"/>
      <c r="Q119" s="109"/>
    </row>
    <row r="120" spans="10:17" ht="15.75" x14ac:dyDescent="0.25">
      <c r="K120" s="44"/>
      <c r="L120" s="110"/>
      <c r="M120" s="116"/>
      <c r="N120" s="109"/>
      <c r="O120" s="110"/>
      <c r="P120" s="116"/>
      <c r="Q120" s="109"/>
    </row>
    <row r="121" spans="10:17" ht="16.5" thickBot="1" x14ac:dyDescent="0.3">
      <c r="J121" s="46"/>
      <c r="K121" s="105"/>
      <c r="L121" s="120"/>
      <c r="M121" s="115"/>
      <c r="N121" s="48"/>
      <c r="O121" s="120"/>
      <c r="P121" s="115"/>
      <c r="Q121" s="48"/>
    </row>
    <row r="122" spans="10:17" ht="15.75" x14ac:dyDescent="0.25">
      <c r="J122" s="111"/>
      <c r="K122" s="116"/>
      <c r="L122" s="44"/>
      <c r="M122" s="114"/>
      <c r="N122" s="114"/>
      <c r="O122" s="122"/>
      <c r="P122" s="123"/>
      <c r="Q122" s="122"/>
    </row>
    <row r="123" spans="10:17" ht="24" thickBot="1" x14ac:dyDescent="0.4">
      <c r="J123" s="124" t="s">
        <v>878</v>
      </c>
      <c r="K123" s="125"/>
      <c r="L123" s="147" t="str">
        <f>IF(OR(N110="No",N116="No"),"No","Ok!")</f>
        <v>No</v>
      </c>
      <c r="M123" s="148"/>
      <c r="N123" s="149"/>
      <c r="O123" s="147" t="str">
        <f>IF(OR(Q110="No",Q116="No"),"No","Ok!")</f>
        <v>No</v>
      </c>
      <c r="P123" s="148"/>
      <c r="Q123" s="149"/>
    </row>
    <row r="124" spans="10:17" ht="21.75" thickBot="1" x14ac:dyDescent="0.4">
      <c r="L124" s="136" t="s">
        <v>880</v>
      </c>
      <c r="M124" s="137"/>
      <c r="N124" s="138"/>
      <c r="O124" s="136" t="str">
        <f>O100</f>
        <v>Meccanica</v>
      </c>
      <c r="P124" s="137"/>
      <c r="Q124" s="138"/>
    </row>
  </sheetData>
  <sheetProtection sheet="1" objects="1" scenarios="1"/>
  <autoFilter ref="A11:J94" xr:uid="{00000000-0009-0000-0000-000001000000}"/>
  <mergeCells count="22">
    <mergeCell ref="L97:N97"/>
    <mergeCell ref="L100:N100"/>
    <mergeCell ref="L124:N124"/>
    <mergeCell ref="O100:Q100"/>
    <mergeCell ref="O97:Q97"/>
    <mergeCell ref="J99:Q99"/>
    <mergeCell ref="J113:Q113"/>
    <mergeCell ref="L98:N98"/>
    <mergeCell ref="O98:Q98"/>
    <mergeCell ref="O124:Q124"/>
    <mergeCell ref="L123:N123"/>
    <mergeCell ref="O123:Q123"/>
    <mergeCell ref="A8:D8"/>
    <mergeCell ref="J98:K98"/>
    <mergeCell ref="A7:D7"/>
    <mergeCell ref="A1:J1"/>
    <mergeCell ref="A3:D3"/>
    <mergeCell ref="A4:D4"/>
    <mergeCell ref="A6:D6"/>
    <mergeCell ref="E3:G3"/>
    <mergeCell ref="E4:G4"/>
    <mergeCell ref="A5:D5"/>
  </mergeCells>
  <conditionalFormatting sqref="L123">
    <cfRule type="cellIs" dxfId="13" priority="16" operator="equal">
      <formula>"No"</formula>
    </cfRule>
  </conditionalFormatting>
  <conditionalFormatting sqref="N102:N110 N122">
    <cfRule type="cellIs" dxfId="12" priority="12" operator="equal">
      <formula>"No"</formula>
    </cfRule>
    <cfRule type="cellIs" dxfId="11" priority="13" operator="equal">
      <formula>"ok!"</formula>
    </cfRule>
  </conditionalFormatting>
  <conditionalFormatting sqref="N116">
    <cfRule type="cellIs" dxfId="10" priority="10" operator="equal">
      <formula>"No"</formula>
    </cfRule>
    <cfRule type="cellIs" dxfId="9" priority="11" operator="equal">
      <formula>"ok!"</formula>
    </cfRule>
  </conditionalFormatting>
  <conditionalFormatting sqref="N121">
    <cfRule type="cellIs" dxfId="8" priority="8" operator="equal">
      <formula>"No"</formula>
    </cfRule>
    <cfRule type="cellIs" dxfId="7" priority="9" operator="equal">
      <formula>"ok!"</formula>
    </cfRule>
  </conditionalFormatting>
  <conditionalFormatting sqref="Q102:Q110">
    <cfRule type="cellIs" dxfId="6" priority="6" operator="equal">
      <formula>"No"</formula>
    </cfRule>
    <cfRule type="cellIs" dxfId="5" priority="7" operator="equal">
      <formula>"ok!"</formula>
    </cfRule>
  </conditionalFormatting>
  <conditionalFormatting sqref="Q116">
    <cfRule type="cellIs" dxfId="4" priority="4" operator="equal">
      <formula>"No"</formula>
    </cfRule>
    <cfRule type="cellIs" dxfId="3" priority="5" operator="equal">
      <formula>"ok!"</formula>
    </cfRule>
  </conditionalFormatting>
  <conditionalFormatting sqref="Q121">
    <cfRule type="cellIs" dxfId="2" priority="2" operator="equal">
      <formula>"No"</formula>
    </cfRule>
    <cfRule type="cellIs" dxfId="1" priority="3" operator="equal">
      <formula>"ok!"</formula>
    </cfRule>
  </conditionalFormatting>
  <conditionalFormatting sqref="O123">
    <cfRule type="cellIs" dxfId="0" priority="1" operator="equal">
      <formula>"No"</formula>
    </cfRule>
  </conditionalFormatting>
  <dataValidations count="4">
    <dataValidation type="whole" allowBlank="1" showInputMessage="1" showErrorMessage="1" error="valore da 18 a 30" promptTitle="Voto" prompt="Voto dell'esame" sqref="I12:I94" xr:uid="{00000000-0002-0000-0100-000000000000}">
      <formula1>18</formula1>
      <formula2>30</formula2>
    </dataValidation>
    <dataValidation allowBlank="1" showInputMessage="1" showErrorMessage="1" promptTitle="SSD" prompt="Settore Scientifico Disciplinare dell'Esame." sqref="D12:F94" xr:uid="{00000000-0002-0000-0100-000001000000}"/>
    <dataValidation type="whole" allowBlank="1" showInputMessage="1" showErrorMessage="1" error="Valore intero da 1 a 21" promptTitle="CFU" prompt="Crediti Formativi Universitari relativi all'esame sostenuto" sqref="G12:G94" xr:uid="{00000000-0002-0000-0100-000002000000}">
      <formula1>1</formula1>
      <formula2>21</formula2>
    </dataValidation>
    <dataValidation type="list" allowBlank="1" showInputMessage="1" showErrorMessage="1" sqref="E8" xr:uid="{00000000-0002-0000-0100-000003000000}">
      <formula1>"In corso, Primo Anno FuoriCorso, Secondo Anno FuoriCorso, più di 2 anni FuoriCorso"</formula1>
    </dataValidation>
  </dataValidations>
  <pageMargins left="0.7" right="0.7" top="0.75" bottom="0.75" header="0.3" footer="0.3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efisso SSD" prompt="Inserisci il prefisso SSD, per esempio ING-IND, ICAR, FIS o altro" xr:uid="{00000000-0002-0000-0100-000004000000}">
          <x14:formula1>
            <xm:f>ElencoSSD!$B$30:$B$69</xm:f>
          </x14:formula1>
          <xm:sqref>B12:B94</xm:sqref>
        </x14:dataValidation>
        <x14:dataValidation type="list" allowBlank="1" showInputMessage="1" showErrorMessage="1" promptTitle="numero post-fisso del SSD" prompt="inserire codice (numero intero) del SSD (Settore Scientifico Disciplinare)" xr:uid="{00000000-0002-0000-0100-000005000000}">
          <x14:formula1>
            <xm:f>ElencoSSD!$H$30:$H$79</xm:f>
          </x14:formula1>
          <xm:sqref>C12:C94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zoomScaleNormal="100" workbookViewId="0">
      <selection activeCell="C9" sqref="C9"/>
    </sheetView>
  </sheetViews>
  <sheetFormatPr defaultRowHeight="15" x14ac:dyDescent="0.25"/>
  <cols>
    <col min="1" max="1" width="12.28515625" customWidth="1"/>
    <col min="2" max="2" width="48" customWidth="1"/>
    <col min="3" max="3" width="19.42578125" bestFit="1" customWidth="1"/>
  </cols>
  <sheetData>
    <row r="1" spans="1:5" ht="18.75" x14ac:dyDescent="0.3">
      <c r="A1" s="150" t="s">
        <v>0</v>
      </c>
      <c r="B1" s="150"/>
      <c r="C1" s="150"/>
      <c r="D1" s="150"/>
      <c r="E1" s="150"/>
    </row>
    <row r="2" spans="1:5" x14ac:dyDescent="0.25">
      <c r="A2" t="s">
        <v>1</v>
      </c>
    </row>
    <row r="3" spans="1:5" ht="18.75" x14ac:dyDescent="0.3">
      <c r="A3" s="3" t="s">
        <v>3</v>
      </c>
      <c r="B3" s="3" t="s">
        <v>4</v>
      </c>
      <c r="C3" s="3" t="s">
        <v>5</v>
      </c>
      <c r="D3" s="10" t="s">
        <v>41</v>
      </c>
    </row>
    <row r="4" spans="1:5" x14ac:dyDescent="0.25">
      <c r="A4" s="5" t="s">
        <v>2</v>
      </c>
      <c r="B4" s="117" t="str">
        <f>IF($A4="","", VLOOKUP($A4,ElencoSSD!$A$83:$E$482,2,FALSE) )</f>
        <v>INFORMATICA </v>
      </c>
      <c r="C4" s="6" t="s">
        <v>49</v>
      </c>
      <c r="D4" s="1">
        <f>IF($A4="",0,  SUMIF(Esami!$D$12:$D$94,Requisiti!$A4,Esami!$G$12:$G$94)  )</f>
        <v>6</v>
      </c>
    </row>
    <row r="5" spans="1:5" x14ac:dyDescent="0.25">
      <c r="A5" s="7" t="s">
        <v>6</v>
      </c>
      <c r="B5" s="117" t="str">
        <f>IF($A5="","", VLOOKUP($A5,ElencoSSD!$A$83:$E$482,2,FALSE) )</f>
        <v>SISTEMI DI ELABORAZIONE DELLE INFORMAZIONI</v>
      </c>
      <c r="C5" s="6" t="s">
        <v>49</v>
      </c>
      <c r="D5" s="1">
        <f>IF($A5="",0,  SUMIF(Esami!$D$12:$D$94,Requisiti!$A5,Esami!$G$12:$G$94)  )</f>
        <v>0</v>
      </c>
    </row>
    <row r="6" spans="1:5" x14ac:dyDescent="0.25">
      <c r="A6" s="5" t="s">
        <v>7</v>
      </c>
      <c r="B6" s="117" t="str">
        <f>IF($A6="","", VLOOKUP($A6,ElencoSSD!$A$83:$E$482,2,FALSE) )</f>
        <v>ALGEBRA</v>
      </c>
      <c r="C6" s="6" t="s">
        <v>49</v>
      </c>
      <c r="D6" s="1">
        <f>IF($A6="",0,  SUMIF(Esami!$D$12:$D$94,Requisiti!$A6,Esami!$G$12:$G$94)  )</f>
        <v>0</v>
      </c>
    </row>
    <row r="7" spans="1:5" x14ac:dyDescent="0.25">
      <c r="A7" s="5" t="s">
        <v>8</v>
      </c>
      <c r="B7" s="117" t="str">
        <f>IF($A7="","", VLOOKUP($A7,ElencoSSD!$A$83:$E$482,2,FALSE) )</f>
        <v>GEOMETRIA</v>
      </c>
      <c r="C7" s="6" t="s">
        <v>49</v>
      </c>
      <c r="D7" s="1">
        <f>IF($A7="",0,  SUMIF(Esami!$D$12:$D$94,Requisiti!$A7,Esami!$G$12:$G$94)  )</f>
        <v>6</v>
      </c>
    </row>
    <row r="8" spans="1:5" x14ac:dyDescent="0.25">
      <c r="A8" s="5" t="s">
        <v>9</v>
      </c>
      <c r="B8" s="117" t="str">
        <f>IF($A8="","", VLOOKUP($A8,ElencoSSD!$A$83:$E$482,2,FALSE) )</f>
        <v>ANALISI MATEMATICA</v>
      </c>
      <c r="C8" s="6" t="s">
        <v>49</v>
      </c>
      <c r="D8" s="1">
        <f>IF($A8="",0,  SUMIF(Esami!$D$12:$D$94,Requisiti!$A8,Esami!$G$12:$G$94)  )</f>
        <v>12</v>
      </c>
    </row>
    <row r="9" spans="1:5" x14ac:dyDescent="0.25">
      <c r="A9" s="5" t="s">
        <v>10</v>
      </c>
      <c r="B9" s="117" t="str">
        <f>IF($A9="","", VLOOKUP($A9,ElencoSSD!$A$83:$E$482,2,FALSE) )</f>
        <v>PROBABILITÀ E STATISTICA MATEMATICA</v>
      </c>
      <c r="C9" s="6" t="s">
        <v>49</v>
      </c>
      <c r="D9" s="1">
        <f>IF($A9="",0,  SUMIF(Esami!$D$12:$D$94,Requisiti!$A9,Esami!$G$12:$G$94)  )</f>
        <v>0</v>
      </c>
    </row>
    <row r="10" spans="1:5" x14ac:dyDescent="0.25">
      <c r="A10" s="5" t="s">
        <v>11</v>
      </c>
      <c r="B10" s="117" t="str">
        <f>IF($A10="","", VLOOKUP($A10,ElencoSSD!$A$83:$E$482,2,FALSE) )</f>
        <v>FISICA MATEMATICA</v>
      </c>
      <c r="C10" s="6" t="s">
        <v>49</v>
      </c>
      <c r="D10" s="1">
        <f>IF($A10="",0,  SUMIF(Esami!$D$12:$D$94,Requisiti!$A10,Esami!$G$12:$G$94)  )</f>
        <v>12</v>
      </c>
    </row>
    <row r="11" spans="1:5" x14ac:dyDescent="0.25">
      <c r="A11" s="5" t="s">
        <v>12</v>
      </c>
      <c r="B11" s="117" t="str">
        <f>IF($A11="","", VLOOKUP($A11,ElencoSSD!$A$83:$E$482,2,FALSE) )</f>
        <v>ANALISI NUMERICA</v>
      </c>
      <c r="C11" s="6" t="s">
        <v>49</v>
      </c>
      <c r="D11" s="1">
        <f>IF($A11="",0,  SUMIF(Esami!$D$12:$D$94,Requisiti!$A11,Esami!$G$12:$G$94)  )</f>
        <v>0</v>
      </c>
    </row>
    <row r="12" spans="1:5" x14ac:dyDescent="0.25">
      <c r="A12" s="5" t="s">
        <v>13</v>
      </c>
      <c r="B12" s="117" t="str">
        <f>IF($A12="","", VLOOKUP($A12,ElencoSSD!$A$83:$E$482,2,FALSE) )</f>
        <v>RICERCA OPERATIVA</v>
      </c>
      <c r="C12" s="6" t="s">
        <v>49</v>
      </c>
      <c r="D12" s="1">
        <f>IF($A12="",0,  SUMIF(Esami!$D$12:$D$94,Requisiti!$A12,Esami!$G$12:$G$94)  )</f>
        <v>0</v>
      </c>
    </row>
    <row r="13" spans="1:5" x14ac:dyDescent="0.25">
      <c r="A13" s="7" t="s">
        <v>791</v>
      </c>
      <c r="B13" s="117" t="str">
        <f>IF($A13="","", VLOOKUP($A13,ElencoSSD!$A$83:$E$482,2,FALSE) )</f>
        <v>STATISTICA</v>
      </c>
      <c r="C13" s="6" t="s">
        <v>49</v>
      </c>
      <c r="D13" s="1">
        <f>IF($A13="",0,  SUMIF(Esami!$D$12:$D$94,Requisiti!$A13,Esami!$G$12:$G$94)  )</f>
        <v>0</v>
      </c>
    </row>
    <row r="14" spans="1:5" x14ac:dyDescent="0.25">
      <c r="A14" s="7" t="s">
        <v>14</v>
      </c>
      <c r="B14" s="117" t="str">
        <f>IF($A14="","", VLOOKUP($A14,ElencoSSD!$A$83:$E$482,2,FALSE) )</f>
        <v>STATISTICA PER LA RICERCA SPERIMENTALE E TECNOLOGICA</v>
      </c>
      <c r="C14" s="6" t="s">
        <v>49</v>
      </c>
      <c r="D14" s="1">
        <f>IF($A14="",0,  SUMIF(Esami!$D$12:$D$94,Requisiti!$A14,Esami!$G$12:$G$94)  )</f>
        <v>0</v>
      </c>
    </row>
    <row r="15" spans="1:5" x14ac:dyDescent="0.25">
      <c r="A15" s="7" t="s">
        <v>793</v>
      </c>
      <c r="B15" s="117" t="str">
        <f>IF($A15="","", VLOOKUP($A15,ElencoSSD!$A$83:$E$482,2,FALSE) )</f>
        <v>STATISTICA ECONOMICA</v>
      </c>
      <c r="C15" s="6" t="s">
        <v>49</v>
      </c>
      <c r="D15" s="1">
        <f>IF($A15="",0,  SUMIF(Esami!$D$12:$D$94,Requisiti!$A15,Esami!$G$12:$G$94)  )</f>
        <v>0</v>
      </c>
    </row>
    <row r="16" spans="1:5" x14ac:dyDescent="0.25">
      <c r="A16" s="7"/>
      <c r="B16" s="117" t="str">
        <f>IF($A16="","", VLOOKUP($A16,ElencoSSD!$A$83:$E$482,2,FALSE) )</f>
        <v/>
      </c>
      <c r="C16" s="6"/>
      <c r="D16" s="1">
        <f>IF($A16="",0,  SUMIF(Esami!$D$12:$D$94,Requisiti!$A16,Esami!$G$12:$G$94)  )</f>
        <v>0</v>
      </c>
    </row>
    <row r="17" spans="1:4" x14ac:dyDescent="0.25">
      <c r="A17" s="5" t="s">
        <v>15</v>
      </c>
      <c r="B17" s="117" t="str">
        <f>IF($A17="","", VLOOKUP($A17,ElencoSSD!$A$83:$E$482,2,FALSE) )</f>
        <v>CHIMICA FISICA</v>
      </c>
      <c r="C17" s="6" t="s">
        <v>48</v>
      </c>
      <c r="D17" s="1">
        <f>IF($A17="",0,  SUMIF(Esami!$D$12:$D$94,Requisiti!$A17,Esami!$G$12:$G$94)  )</f>
        <v>0</v>
      </c>
    </row>
    <row r="18" spans="1:4" x14ac:dyDescent="0.25">
      <c r="A18" s="7" t="s">
        <v>16</v>
      </c>
      <c r="B18" s="117" t="str">
        <f>IF($A18="","", VLOOKUP($A18,ElencoSSD!$A$83:$E$482,2,FALSE) )</f>
        <v>CHIMICA GENERALE E INORGANICA</v>
      </c>
      <c r="C18" s="6" t="s">
        <v>48</v>
      </c>
      <c r="D18" s="1">
        <f>IF($A18="",0,  SUMIF(Esami!$D$12:$D$94,Requisiti!$A18,Esami!$G$12:$G$94)  )</f>
        <v>0</v>
      </c>
    </row>
    <row r="19" spans="1:4" x14ac:dyDescent="0.25">
      <c r="A19" s="5" t="s">
        <v>17</v>
      </c>
      <c r="B19" s="117" t="str">
        <f>IF($A19="","", VLOOKUP($A19,ElencoSSD!$A$83:$E$482,2,FALSE) )</f>
        <v>FONDAMENTI CHIMICI DELLE TECNOLOGIE</v>
      </c>
      <c r="C19" s="6" t="s">
        <v>48</v>
      </c>
      <c r="D19" s="1">
        <f>IF($A19="",0,  SUMIF(Esami!$D$12:$D$94,Requisiti!$A19,Esami!$G$12:$G$94)  )</f>
        <v>6</v>
      </c>
    </row>
    <row r="20" spans="1:4" x14ac:dyDescent="0.25">
      <c r="A20" s="5" t="s">
        <v>18</v>
      </c>
      <c r="B20" s="117" t="str">
        <f>IF($A20="","", VLOOKUP($A20,ElencoSSD!$A$83:$E$482,2,FALSE) )</f>
        <v>FISICA SPERIMENTALE</v>
      </c>
      <c r="C20" s="6" t="s">
        <v>48</v>
      </c>
      <c r="D20" s="1">
        <f>IF($A20="",0,  SUMIF(Esami!$D$12:$D$94,Requisiti!$A20,Esami!$G$12:$G$94)  )</f>
        <v>0</v>
      </c>
    </row>
    <row r="21" spans="1:4" x14ac:dyDescent="0.25">
      <c r="A21" s="5" t="s">
        <v>19</v>
      </c>
      <c r="B21" s="117" t="str">
        <f>IF($A21="","", VLOOKUP($A21,ElencoSSD!$A$83:$E$482,2,FALSE) )</f>
        <v>FISICA DELLA MATERIA</v>
      </c>
      <c r="C21" s="6" t="s">
        <v>48</v>
      </c>
      <c r="D21" s="1">
        <f>IF($A21="",0,  SUMIF(Esami!$D$12:$D$94,Requisiti!$A21,Esami!$G$12:$G$94)  )</f>
        <v>0</v>
      </c>
    </row>
    <row r="22" spans="1:4" x14ac:dyDescent="0.25">
      <c r="A22" s="7"/>
      <c r="B22" s="117" t="str">
        <f>IF($A22="","", VLOOKUP($A22,ElencoSSD!$A$83:$E$482,2,FALSE) )</f>
        <v/>
      </c>
      <c r="C22" s="6"/>
      <c r="D22" s="1">
        <f>IF($A22="",0,  SUMIF(Esami!$D$12:$D$94,Requisiti!$A22,Esami!$G$12:$G$94)  )</f>
        <v>0</v>
      </c>
    </row>
    <row r="23" spans="1:4" x14ac:dyDescent="0.25">
      <c r="A23" s="7"/>
      <c r="B23" s="117" t="str">
        <f>IF($A23="","", VLOOKUP($A23,ElencoSSD!$A$83:$E$482,2,FALSE) )</f>
        <v/>
      </c>
      <c r="C23" s="6"/>
      <c r="D23" s="1">
        <f>IF($A23="",0,  SUMIF(Esami!$D$12:$D$94,Requisiti!$A23,Esami!$G$12:$G$94)  )</f>
        <v>0</v>
      </c>
    </row>
    <row r="24" spans="1:4" x14ac:dyDescent="0.25">
      <c r="A24" s="7"/>
      <c r="B24" s="117" t="str">
        <f>IF($A24="","", VLOOKUP($A24,ElencoSSD!$A$83:$E$482,2,FALSE) )</f>
        <v/>
      </c>
      <c r="C24" s="6"/>
      <c r="D24" s="1">
        <f>IF($A24="",0,  SUMIF(Esami!$D$12:$D$94,Requisiti!$A24,Esami!$G$12:$G$94)  )</f>
        <v>0</v>
      </c>
    </row>
    <row r="25" spans="1:4" x14ac:dyDescent="0.25">
      <c r="A25" s="5" t="s">
        <v>20</v>
      </c>
      <c r="B25" s="117" t="str">
        <f>IF($A25="","", VLOOKUP($A25,ElencoSSD!$A$83:$E$482,2,FALSE) )</f>
        <v>MISURE MECCANICHE E TERMICHE</v>
      </c>
      <c r="C25" s="6" t="s">
        <v>47</v>
      </c>
      <c r="D25" s="1">
        <f>IF($A25="",0,  SUMIF(Esami!$D$12:$D$94,Requisiti!$A25,Esami!$G$12:$G$94)  )</f>
        <v>0</v>
      </c>
    </row>
    <row r="26" spans="1:4" x14ac:dyDescent="0.25">
      <c r="A26" s="5" t="s">
        <v>21</v>
      </c>
      <c r="B26" s="117" t="str">
        <f>IF($A26="","", VLOOKUP($A26,ElencoSSD!$A$83:$E$482,2,FALSE) )</f>
        <v>MECCANICA APPLICATA ALLE MACCHINE</v>
      </c>
      <c r="C26" s="6" t="s">
        <v>47</v>
      </c>
      <c r="D26" s="1">
        <f>IF($A26="",0,  SUMIF(Esami!$D$12:$D$94,Requisiti!$A26,Esami!$G$12:$G$94)  )</f>
        <v>12</v>
      </c>
    </row>
    <row r="27" spans="1:4" x14ac:dyDescent="0.25">
      <c r="A27" s="5" t="s">
        <v>22</v>
      </c>
      <c r="B27" s="117" t="str">
        <f>IF($A27="","", VLOOKUP($A27,ElencoSSD!$A$83:$E$482,2,FALSE) )</f>
        <v>PROGETTAZIONE MECCANICA E COSTRUZIONE DI MACCHINE</v>
      </c>
      <c r="C27" s="6" t="s">
        <v>47</v>
      </c>
      <c r="D27" s="1">
        <f>IF($A27="",0,  SUMIF(Esami!$D$12:$D$94,Requisiti!$A27,Esami!$G$12:$G$94)  )</f>
        <v>12</v>
      </c>
    </row>
    <row r="28" spans="1:4" x14ac:dyDescent="0.25">
      <c r="A28" s="5" t="s">
        <v>23</v>
      </c>
      <c r="B28" s="117" t="str">
        <f>IF($A28="","", VLOOKUP($A28,ElencoSSD!$A$83:$E$482,2,FALSE) )</f>
        <v>DISEGNO E METODI DELL'INGEGNERIA INDUSTRIALE</v>
      </c>
      <c r="C28" s="6" t="s">
        <v>47</v>
      </c>
      <c r="D28" s="1">
        <f>IF($A28="",0,  SUMIF(Esami!$D$12:$D$94,Requisiti!$A28,Esami!$G$12:$G$94)  )</f>
        <v>6</v>
      </c>
    </row>
    <row r="29" spans="1:4" x14ac:dyDescent="0.25">
      <c r="A29" s="5" t="s">
        <v>24</v>
      </c>
      <c r="B29" s="117" t="str">
        <f>IF($A29="","", VLOOKUP($A29,ElencoSSD!$A$83:$E$482,2,FALSE) )</f>
        <v>TECNOLOGIE E SISTEMI DI LAVORAZIONE</v>
      </c>
      <c r="C29" s="6" t="s">
        <v>47</v>
      </c>
      <c r="D29" s="1">
        <f>IF($A29="",0,  SUMIF(Esami!$D$12:$D$94,Requisiti!$A29,Esami!$G$12:$G$94)  )</f>
        <v>0</v>
      </c>
    </row>
    <row r="30" spans="1:4" x14ac:dyDescent="0.25">
      <c r="A30" s="7" t="s">
        <v>25</v>
      </c>
      <c r="B30" s="117" t="str">
        <f>IF($A30="","", VLOOKUP($A30,ElencoSSD!$A$83:$E$482,2,FALSE) )</f>
        <v>IMPIANTI INDUSTRIALI MECCANICI</v>
      </c>
      <c r="C30" s="6" t="s">
        <v>47</v>
      </c>
      <c r="D30" s="1">
        <f>IF($A30="",0,  SUMIF(Esami!$D$12:$D$94,Requisiti!$A30,Esami!$G$12:$G$94)  )</f>
        <v>6</v>
      </c>
    </row>
    <row r="31" spans="1:4" x14ac:dyDescent="0.25">
      <c r="A31" s="7"/>
      <c r="B31" s="117" t="str">
        <f>IF($A31="","", VLOOKUP($A31,ElencoSSD!$A$83:$E$482,2,FALSE) )</f>
        <v/>
      </c>
      <c r="C31" s="6"/>
      <c r="D31" s="1">
        <f>IF($A31="",0,  SUMIF(Esami!$D$12:$D$94,Requisiti!$A31,Esami!$G$12:$G$94)  )</f>
        <v>0</v>
      </c>
    </row>
    <row r="32" spans="1:4" x14ac:dyDescent="0.25">
      <c r="A32" s="7"/>
      <c r="B32" s="117" t="str">
        <f>IF($A32="","", VLOOKUP($A32,ElencoSSD!$A$83:$E$482,2,FALSE) )</f>
        <v/>
      </c>
      <c r="C32" s="6"/>
      <c r="D32" s="1">
        <f>IF($A32="",0,  SUMIF(Esami!$D$12:$D$94,Requisiti!$A32,Esami!$G$12:$G$94)  )</f>
        <v>0</v>
      </c>
    </row>
    <row r="33" spans="1:4" x14ac:dyDescent="0.25">
      <c r="A33" s="7"/>
      <c r="B33" s="117" t="str">
        <f>IF($A33="","", VLOOKUP($A33,ElencoSSD!$A$83:$E$482,2,FALSE) )</f>
        <v/>
      </c>
      <c r="C33" s="6"/>
      <c r="D33" s="1">
        <f>IF($A33="",0,  SUMIF(Esami!$D$12:$D$94,Requisiti!$A33,Esami!$G$12:$G$94)  )</f>
        <v>0</v>
      </c>
    </row>
    <row r="34" spans="1:4" x14ac:dyDescent="0.25">
      <c r="A34" s="5" t="s">
        <v>27</v>
      </c>
      <c r="B34" s="117" t="str">
        <f>IF($A34="","", VLOOKUP($A34,ElencoSSD!$A$83:$E$482,2,FALSE) )</f>
        <v>FLUIDODINAMICA</v>
      </c>
      <c r="C34" s="6" t="s">
        <v>26</v>
      </c>
      <c r="D34" s="1">
        <f>IF($A34="",0,  SUMIF(Esami!$D$12:$D$94,Requisiti!$A34,Esami!$G$12:$G$94)  )</f>
        <v>0</v>
      </c>
    </row>
    <row r="35" spans="1:4" x14ac:dyDescent="0.25">
      <c r="A35" s="5" t="s">
        <v>28</v>
      </c>
      <c r="B35" s="117" t="str">
        <f>IF($A35="","", VLOOKUP($A35,ElencoSSD!$A$83:$E$482,2,FALSE) )</f>
        <v>MACCHINE A FLUIDO</v>
      </c>
      <c r="C35" s="6" t="s">
        <v>26</v>
      </c>
      <c r="D35" s="1">
        <f>IF($A35="",0,  SUMIF(Esami!$D$12:$D$94,Requisiti!$A35,Esami!$G$12:$G$94)  )</f>
        <v>6</v>
      </c>
    </row>
    <row r="36" spans="1:4" x14ac:dyDescent="0.25">
      <c r="A36" s="5" t="s">
        <v>29</v>
      </c>
      <c r="B36" s="117" t="str">
        <f>IF($A36="","", VLOOKUP($A36,ElencoSSD!$A$83:$E$482,2,FALSE) )</f>
        <v>SISTEMI PER L'ENERGIA E L'AMBIENTE</v>
      </c>
      <c r="C36" s="6" t="s">
        <v>26</v>
      </c>
      <c r="D36" s="1">
        <f>IF($A36="",0,  SUMIF(Esami!$D$12:$D$94,Requisiti!$A36,Esami!$G$12:$G$94)  )</f>
        <v>6</v>
      </c>
    </row>
    <row r="37" spans="1:4" x14ac:dyDescent="0.25">
      <c r="A37" s="5" t="s">
        <v>30</v>
      </c>
      <c r="B37" s="117" t="str">
        <f>IF($A37="","", VLOOKUP($A37,ElencoSSD!$A$83:$E$482,2,FALSE) )</f>
        <v>FISICA TECNICA INDUSTRIALE</v>
      </c>
      <c r="C37" s="6" t="s">
        <v>26</v>
      </c>
      <c r="D37" s="1">
        <f>IF($A37="",0,  SUMIF(Esami!$D$12:$D$94,Requisiti!$A37,Esami!$G$12:$G$94)  )</f>
        <v>12</v>
      </c>
    </row>
    <row r="38" spans="1:4" x14ac:dyDescent="0.25">
      <c r="A38" s="7" t="s">
        <v>31</v>
      </c>
      <c r="B38" s="117" t="str">
        <f>IF($A38="","", VLOOKUP($A38,ElencoSSD!$A$83:$E$482,2,FALSE) )</f>
        <v>FISICA TECNICA AMBIENTALE</v>
      </c>
      <c r="C38" s="6" t="s">
        <v>26</v>
      </c>
      <c r="D38" s="1">
        <f>IF($A38="",0,  SUMIF(Esami!$D$12:$D$94,Requisiti!$A38,Esami!$G$12:$G$94)  )</f>
        <v>0</v>
      </c>
    </row>
    <row r="39" spans="1:4" x14ac:dyDescent="0.25">
      <c r="A39" s="7"/>
      <c r="B39" s="117" t="str">
        <f>IF($A39="","", VLOOKUP($A39,ElencoSSD!$A$83:$E$482,2,FALSE) )</f>
        <v/>
      </c>
      <c r="C39" s="6"/>
      <c r="D39" s="1">
        <f>IF($A39="",0,  SUMIF(Esami!$D$12:$D$94,Requisiti!$A39,Esami!$G$12:$G$94)  )</f>
        <v>0</v>
      </c>
    </row>
    <row r="40" spans="1:4" x14ac:dyDescent="0.25">
      <c r="A40" s="7"/>
      <c r="B40" s="117" t="str">
        <f>IF($A40="","", VLOOKUP($A40,ElencoSSD!$A$83:$E$482,2,FALSE) )</f>
        <v/>
      </c>
      <c r="C40" s="6"/>
      <c r="D40" s="1">
        <f>IF($A40="",0,  SUMIF(Esami!$D$12:$D$94,Requisiti!$A40,Esami!$G$12:$G$94)  )</f>
        <v>0</v>
      </c>
    </row>
    <row r="41" spans="1:4" x14ac:dyDescent="0.25">
      <c r="A41" s="7"/>
      <c r="B41" s="117" t="str">
        <f>IF($A41="","", VLOOKUP($A41,ElencoSSD!$A$83:$E$482,2,FALSE) )</f>
        <v/>
      </c>
      <c r="C41" s="6"/>
      <c r="D41" s="1">
        <f>IF($A41="",0,  SUMIF(Esami!$D$12:$D$94,Requisiti!$A41,Esami!$G$12:$G$94)  )</f>
        <v>0</v>
      </c>
    </row>
    <row r="42" spans="1:4" x14ac:dyDescent="0.25">
      <c r="A42" s="5" t="s">
        <v>32</v>
      </c>
      <c r="B42" s="117" t="str">
        <f>IF($A42="","", VLOOKUP($A42,ElencoSSD!$A$83:$E$482,2,FALSE) )</f>
        <v>ELETTROTECNICA</v>
      </c>
      <c r="C42" s="6" t="s">
        <v>46</v>
      </c>
      <c r="D42" s="1">
        <f>IF($A42="",0,  SUMIF(Esami!$D$12:$D$94,Requisiti!$A42,Esami!$G$12:$G$94)  )</f>
        <v>6</v>
      </c>
    </row>
    <row r="43" spans="1:4" x14ac:dyDescent="0.25">
      <c r="A43" s="5" t="s">
        <v>33</v>
      </c>
      <c r="B43" s="117" t="str">
        <f>IF($A43="","", VLOOKUP($A43,ElencoSSD!$A$83:$E$482,2,FALSE) )</f>
        <v>CONVERTITORI, MACCHINE E AZIONAMENTI ELETTRICI</v>
      </c>
      <c r="C43" s="6" t="s">
        <v>46</v>
      </c>
      <c r="D43" s="1">
        <f>IF($A43="",0,  SUMIF(Esami!$D$12:$D$94,Requisiti!$A43,Esami!$G$12:$G$94)  )</f>
        <v>0</v>
      </c>
    </row>
    <row r="44" spans="1:4" x14ac:dyDescent="0.25">
      <c r="A44" s="5" t="s">
        <v>34</v>
      </c>
      <c r="B44" s="117" t="str">
        <f>IF($A44="","", VLOOKUP($A44,ElencoSSD!$A$83:$E$482,2,FALSE) )</f>
        <v>SISTEMI ELETTRICI PER L'ENERGIA</v>
      </c>
      <c r="C44" s="6" t="s">
        <v>46</v>
      </c>
      <c r="D44" s="1">
        <f>IF($A44="",0,  SUMIF(Esami!$D$12:$D$94,Requisiti!$A44,Esami!$G$12:$G$94)  )</f>
        <v>0</v>
      </c>
    </row>
    <row r="45" spans="1:4" x14ac:dyDescent="0.25">
      <c r="A45" s="7" t="s">
        <v>35</v>
      </c>
      <c r="B45" s="117" t="str">
        <f>IF($A45="","", VLOOKUP($A45,ElencoSSD!$A$83:$E$482,2,FALSE) )</f>
        <v>MISURE ELETTRICHE E ELETTRONICHE</v>
      </c>
      <c r="C45" s="6" t="s">
        <v>46</v>
      </c>
      <c r="D45" s="1">
        <f>IF($A45="",0,  SUMIF(Esami!$D$12:$D$94,Requisiti!$A45,Esami!$G$12:$G$94)  )</f>
        <v>0</v>
      </c>
    </row>
    <row r="46" spans="1:4" x14ac:dyDescent="0.25">
      <c r="A46" s="7"/>
      <c r="B46" s="117" t="str">
        <f>IF($A46="","", VLOOKUP($A46,ElencoSSD!$A$83:$E$482,2,FALSE) )</f>
        <v/>
      </c>
      <c r="C46" s="6"/>
      <c r="D46" s="1">
        <f>IF($A46="",0,  SUMIF(Esami!$D$12:$D$94,Requisiti!$A46,Esami!$G$12:$G$94)  )</f>
        <v>0</v>
      </c>
    </row>
    <row r="47" spans="1:4" x14ac:dyDescent="0.25">
      <c r="A47" s="7"/>
      <c r="B47" s="117" t="str">
        <f>IF($A47="","", VLOOKUP($A47,ElencoSSD!$A$83:$E$482,2,FALSE) )</f>
        <v/>
      </c>
      <c r="C47" s="6"/>
      <c r="D47" s="1">
        <f>IF($A47="",0,  SUMIF(Esami!$D$12:$D$94,Requisiti!$A47,Esami!$G$12:$G$94)  )</f>
        <v>0</v>
      </c>
    </row>
    <row r="48" spans="1:4" x14ac:dyDescent="0.25">
      <c r="A48" s="7"/>
      <c r="B48" s="117" t="str">
        <f>IF($A48="","", VLOOKUP($A48,ElencoSSD!$A$83:$E$482,2,FALSE) )</f>
        <v/>
      </c>
      <c r="C48" s="6"/>
      <c r="D48" s="1">
        <f>IF($A48="",0,  SUMIF(Esami!$D$12:$D$94,Requisiti!$A48,Esami!$G$12:$G$94)  )</f>
        <v>0</v>
      </c>
    </row>
    <row r="49" spans="1:6" x14ac:dyDescent="0.25">
      <c r="A49" s="7"/>
      <c r="B49" s="117" t="str">
        <f>IF($A49="","", VLOOKUP($A49,ElencoSSD!$A$83:$E$482,2,FALSE) )</f>
        <v/>
      </c>
      <c r="C49" s="6"/>
      <c r="D49" s="1">
        <f>IF($A49="",0,  SUMIF(Esami!$D$12:$D$94,Requisiti!$A49,Esami!$G$12:$G$94)  )</f>
        <v>0</v>
      </c>
    </row>
    <row r="50" spans="1:6" x14ac:dyDescent="0.25">
      <c r="A50" s="7"/>
      <c r="B50" s="117" t="str">
        <f>IF($A50="","", VLOOKUP($A50,ElencoSSD!$A$83:$E$482,2,FALSE) )</f>
        <v/>
      </c>
      <c r="C50" s="6"/>
      <c r="D50" s="1">
        <f>IF($A50="",0,  SUMIF(Esami!$D$12:$D$94,Requisiti!$A50,Esami!$G$12:$G$94)  )</f>
        <v>0</v>
      </c>
    </row>
    <row r="51" spans="1:6" x14ac:dyDescent="0.25">
      <c r="A51" s="7"/>
      <c r="B51" s="117" t="str">
        <f>IF($A51="","", VLOOKUP($A51,ElencoSSD!$A$83:$E$482,2,FALSE) )</f>
        <v/>
      </c>
      <c r="C51" s="6"/>
      <c r="D51" s="1">
        <f>IF($A51="",0,  SUMIF(Esami!$D$12:$D$94,Requisiti!$A51,Esami!$G$12:$G$94)  )</f>
        <v>0</v>
      </c>
    </row>
    <row r="52" spans="1:6" x14ac:dyDescent="0.25">
      <c r="A52" s="7"/>
      <c r="B52" s="117" t="str">
        <f>IF($A52="","", VLOOKUP($A52,ElencoSSD!$A$83:$E$482,2,FALSE) )</f>
        <v/>
      </c>
      <c r="C52" s="6"/>
      <c r="D52" s="1">
        <f>IF($A52="",0,  SUMIF(Esami!$D$12:$D$94,Requisiti!$A52,Esami!$G$12:$G$94)  )</f>
        <v>0</v>
      </c>
    </row>
    <row r="53" spans="1:6" x14ac:dyDescent="0.25">
      <c r="A53" s="7"/>
      <c r="B53" s="117" t="str">
        <f>IF($A53="","", VLOOKUP($A53,ElencoSSD!$A$83:$E$482,2,FALSE) )</f>
        <v/>
      </c>
      <c r="C53" s="6"/>
      <c r="D53" s="1">
        <f>IF($A53="",0,  SUMIF(Esami!$D$12:$D$94,Requisiti!$A53,Esami!$G$12:$G$94)  )</f>
        <v>0</v>
      </c>
    </row>
    <row r="54" spans="1:6" x14ac:dyDescent="0.25">
      <c r="A54" s="7"/>
      <c r="B54" s="117" t="str">
        <f>IF($A54="","", VLOOKUP($A54,ElencoSSD!$A$83:$E$482,2,FALSE) )</f>
        <v/>
      </c>
      <c r="C54" s="6"/>
      <c r="D54" s="1">
        <f>IF($A54="",0,  SUMIF(Esami!$D$12:$D$94,Requisiti!$A54,Esami!$G$12:$G$94)  )</f>
        <v>0</v>
      </c>
    </row>
    <row r="55" spans="1:6" x14ac:dyDescent="0.25">
      <c r="A55" s="8"/>
      <c r="B55" s="117" t="str">
        <f>IF($A55="","", VLOOKUP($A55,ElencoSSD!$A$83:$E$482,2,FALSE) )</f>
        <v/>
      </c>
      <c r="C55" s="9"/>
      <c r="D55" s="4">
        <f>IF($A55="",0,  SUMIF(Esami!$D$12:$D$94,Requisiti!$A55,Esami!$G$12:$G$94)  )</f>
        <v>0</v>
      </c>
      <c r="E55" s="2"/>
    </row>
    <row r="59" spans="1:6" ht="15.75" thickBot="1" x14ac:dyDescent="0.3"/>
    <row r="60" spans="1:6" ht="18.75" x14ac:dyDescent="0.3">
      <c r="C60" s="11" t="s">
        <v>5</v>
      </c>
      <c r="D60" s="13" t="s">
        <v>42</v>
      </c>
      <c r="E60" s="12" t="s">
        <v>36</v>
      </c>
      <c r="F60" s="14" t="s">
        <v>43</v>
      </c>
    </row>
    <row r="61" spans="1:6" ht="15.75" x14ac:dyDescent="0.25">
      <c r="C61" s="15" t="s">
        <v>49</v>
      </c>
      <c r="D61" s="17">
        <f t="shared" ref="D61:D67" si="0">IF(C61="","",   SUMIF($C$4:$C$55,$C61,$D$4:$D$55)  )</f>
        <v>36</v>
      </c>
      <c r="E61" s="16">
        <v>36</v>
      </c>
      <c r="F61" s="18">
        <f t="shared" ref="F61:F67" si="1">IF(E61="","",   D61-E61 )</f>
        <v>0</v>
      </c>
    </row>
    <row r="62" spans="1:6" ht="15.75" x14ac:dyDescent="0.25">
      <c r="C62" s="15" t="s">
        <v>48</v>
      </c>
      <c r="D62" s="17">
        <f t="shared" si="0"/>
        <v>6</v>
      </c>
      <c r="E62" s="16">
        <v>18</v>
      </c>
      <c r="F62" s="18">
        <f t="shared" si="1"/>
        <v>-12</v>
      </c>
    </row>
    <row r="63" spans="1:6" ht="15.75" x14ac:dyDescent="0.25">
      <c r="C63" s="15" t="s">
        <v>47</v>
      </c>
      <c r="D63" s="17">
        <f t="shared" si="0"/>
        <v>36</v>
      </c>
      <c r="E63" s="16">
        <v>18</v>
      </c>
      <c r="F63" s="18">
        <f t="shared" si="1"/>
        <v>18</v>
      </c>
    </row>
    <row r="64" spans="1:6" ht="15.75" x14ac:dyDescent="0.25">
      <c r="C64" s="15" t="s">
        <v>26</v>
      </c>
      <c r="D64" s="17">
        <f t="shared" si="0"/>
        <v>24</v>
      </c>
      <c r="E64" s="16">
        <v>18</v>
      </c>
      <c r="F64" s="18">
        <f t="shared" si="1"/>
        <v>6</v>
      </c>
    </row>
    <row r="65" spans="3:6" ht="15.75" x14ac:dyDescent="0.25">
      <c r="C65" s="15" t="s">
        <v>46</v>
      </c>
      <c r="D65" s="17">
        <f t="shared" si="0"/>
        <v>6</v>
      </c>
      <c r="E65" s="16">
        <v>6</v>
      </c>
      <c r="F65" s="18">
        <f t="shared" si="1"/>
        <v>0</v>
      </c>
    </row>
    <row r="66" spans="3:6" ht="15.75" x14ac:dyDescent="0.25">
      <c r="C66" s="15"/>
      <c r="D66" s="17" t="str">
        <f t="shared" si="0"/>
        <v/>
      </c>
      <c r="E66" s="16"/>
      <c r="F66" s="18" t="str">
        <f t="shared" si="1"/>
        <v/>
      </c>
    </row>
    <row r="67" spans="3:6" ht="16.5" thickBot="1" x14ac:dyDescent="0.3">
      <c r="C67" s="19"/>
      <c r="D67" s="21" t="str">
        <f t="shared" si="0"/>
        <v/>
      </c>
      <c r="E67" s="20"/>
      <c r="F67" s="22" t="str">
        <f t="shared" si="1"/>
        <v/>
      </c>
    </row>
  </sheetData>
  <sheetProtection algorithmName="SHA-512" hashValue="aklAEisru5FU/f/xkljijtb97yZqDV4fMFOlA3C/V79bTIhz62AdTuuOmTMBy0jF65FcG5HYsR1Q5fkWEUCIMg==" saltValue="Y/M+jI2phcBXPMkL1LMCfQ==" spinCount="100000" sheet="1" objects="1" scenarios="1"/>
  <mergeCells count="1">
    <mergeCell ref="A1:E1"/>
  </mergeCells>
  <dataValidations count="1">
    <dataValidation type="list" allowBlank="1" showInputMessage="1" showErrorMessage="1" sqref="C4:C55" xr:uid="{00000000-0002-0000-0000-000000000000}">
      <formula1>$C$61:$C$67</formula1>
    </dataValidation>
  </dataValidation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82"/>
  <sheetViews>
    <sheetView topLeftCell="A465" workbookViewId="0">
      <selection activeCell="I34" sqref="I34"/>
    </sheetView>
  </sheetViews>
  <sheetFormatPr defaultColWidth="9.140625" defaultRowHeight="15" x14ac:dyDescent="0.25"/>
  <cols>
    <col min="1" max="1" width="12.7109375" style="54" customWidth="1"/>
    <col min="2" max="2" width="68.5703125" style="54" bestFit="1" customWidth="1"/>
    <col min="3" max="3" width="9.7109375" style="54" bestFit="1" customWidth="1"/>
    <col min="4" max="5" width="9.140625" style="54"/>
    <col min="6" max="7" width="9.7109375" style="54" bestFit="1" customWidth="1"/>
    <col min="8" max="16384" width="9.140625" style="54"/>
  </cols>
  <sheetData>
    <row r="1" spans="1:17" ht="18" x14ac:dyDescent="0.25">
      <c r="A1" s="53" t="s">
        <v>54</v>
      </c>
    </row>
    <row r="2" spans="1:17" ht="18" x14ac:dyDescent="0.25">
      <c r="A2" s="55" t="s">
        <v>55</v>
      </c>
      <c r="Q2" s="56"/>
    </row>
    <row r="5" spans="1:17" ht="15.75" x14ac:dyDescent="0.25">
      <c r="A5" s="57" t="s">
        <v>56</v>
      </c>
      <c r="B5" s="58" t="s">
        <v>95</v>
      </c>
      <c r="C5" s="54" t="s">
        <v>163</v>
      </c>
      <c r="D5" s="54" t="s">
        <v>164</v>
      </c>
    </row>
    <row r="6" spans="1:17" x14ac:dyDescent="0.25">
      <c r="A6" s="59">
        <v>1</v>
      </c>
      <c r="B6" s="60" t="s">
        <v>76</v>
      </c>
      <c r="C6" s="54">
        <f>COUNTIF($C$30:$C$79,$A6)</f>
        <v>2</v>
      </c>
      <c r="D6" s="54">
        <f>COUNTIF($D$83:$D$482,$A6)</f>
        <v>10</v>
      </c>
    </row>
    <row r="7" spans="1:17" x14ac:dyDescent="0.25">
      <c r="A7" s="61">
        <v>2</v>
      </c>
      <c r="B7" s="62" t="s">
        <v>94</v>
      </c>
      <c r="C7" s="54">
        <f t="shared" ref="C7:C25" si="0">COUNTIF($C$30:$C$79,A7)</f>
        <v>1</v>
      </c>
      <c r="D7" s="54">
        <f t="shared" ref="D7:D25" si="1">COUNTIF($D$83:$D$132,$A7)</f>
        <v>8</v>
      </c>
    </row>
    <row r="8" spans="1:17" x14ac:dyDescent="0.25">
      <c r="A8" s="61">
        <v>3</v>
      </c>
      <c r="B8" s="62" t="s">
        <v>112</v>
      </c>
      <c r="C8" s="54">
        <f t="shared" si="0"/>
        <v>1</v>
      </c>
      <c r="D8" s="54">
        <f t="shared" si="1"/>
        <v>12</v>
      </c>
    </row>
    <row r="9" spans="1:17" x14ac:dyDescent="0.25">
      <c r="A9" s="61">
        <v>4</v>
      </c>
      <c r="B9" s="62" t="s">
        <v>136</v>
      </c>
      <c r="C9" s="54">
        <f t="shared" si="0"/>
        <v>1</v>
      </c>
      <c r="D9" s="54">
        <f t="shared" si="1"/>
        <v>12</v>
      </c>
    </row>
    <row r="10" spans="1:17" x14ac:dyDescent="0.25">
      <c r="A10" s="61">
        <v>5</v>
      </c>
      <c r="B10" s="62" t="s">
        <v>161</v>
      </c>
      <c r="C10" s="54">
        <f t="shared" si="0"/>
        <v>1</v>
      </c>
      <c r="D10" s="54">
        <f t="shared" si="1"/>
        <v>8</v>
      </c>
    </row>
    <row r="11" spans="1:17" x14ac:dyDescent="0.25">
      <c r="A11" s="61">
        <v>6</v>
      </c>
      <c r="B11" s="62" t="s">
        <v>203</v>
      </c>
      <c r="C11" s="54">
        <f t="shared" si="0"/>
        <v>1</v>
      </c>
      <c r="D11" s="54">
        <f t="shared" si="1"/>
        <v>0</v>
      </c>
    </row>
    <row r="12" spans="1:17" x14ac:dyDescent="0.25">
      <c r="A12" s="61">
        <v>7</v>
      </c>
      <c r="B12" s="62" t="s">
        <v>305</v>
      </c>
      <c r="C12" s="54">
        <f t="shared" si="0"/>
        <v>2</v>
      </c>
      <c r="D12" s="54">
        <f t="shared" si="1"/>
        <v>0</v>
      </c>
    </row>
    <row r="13" spans="1:17" x14ac:dyDescent="0.25">
      <c r="A13" s="61">
        <v>8</v>
      </c>
      <c r="B13" s="62" t="s">
        <v>368</v>
      </c>
      <c r="C13" s="54">
        <f t="shared" si="0"/>
        <v>1</v>
      </c>
      <c r="D13" s="54">
        <f t="shared" si="1"/>
        <v>0</v>
      </c>
    </row>
    <row r="14" spans="1:17" x14ac:dyDescent="0.25">
      <c r="A14" s="61">
        <v>9</v>
      </c>
      <c r="B14" s="62" t="s">
        <v>414</v>
      </c>
      <c r="C14" s="54">
        <f t="shared" si="0"/>
        <v>2</v>
      </c>
      <c r="D14" s="54">
        <f t="shared" si="1"/>
        <v>0</v>
      </c>
    </row>
    <row r="15" spans="1:17" x14ac:dyDescent="0.25">
      <c r="A15" s="61">
        <v>10</v>
      </c>
      <c r="B15" s="62" t="s">
        <v>485</v>
      </c>
      <c r="C15" s="54">
        <f t="shared" si="0"/>
        <v>5</v>
      </c>
      <c r="D15" s="54">
        <f t="shared" si="1"/>
        <v>0</v>
      </c>
    </row>
    <row r="16" spans="1:17" x14ac:dyDescent="0.25">
      <c r="A16" s="61">
        <v>11</v>
      </c>
      <c r="B16" s="62" t="s">
        <v>645</v>
      </c>
      <c r="C16" s="54">
        <f t="shared" si="0"/>
        <v>7</v>
      </c>
      <c r="D16" s="54">
        <f t="shared" si="1"/>
        <v>0</v>
      </c>
    </row>
    <row r="17" spans="1:8" x14ac:dyDescent="0.25">
      <c r="A17" s="61">
        <v>12</v>
      </c>
      <c r="B17" s="62" t="s">
        <v>721</v>
      </c>
      <c r="C17" s="54">
        <f t="shared" si="0"/>
        <v>1</v>
      </c>
      <c r="D17" s="54">
        <f t="shared" si="1"/>
        <v>0</v>
      </c>
    </row>
    <row r="18" spans="1:8" x14ac:dyDescent="0.25">
      <c r="A18" s="61">
        <v>13</v>
      </c>
      <c r="B18" s="62" t="s">
        <v>765</v>
      </c>
      <c r="C18" s="54">
        <f t="shared" si="0"/>
        <v>2</v>
      </c>
      <c r="D18" s="54">
        <f t="shared" si="1"/>
        <v>0</v>
      </c>
    </row>
    <row r="19" spans="1:8" x14ac:dyDescent="0.25">
      <c r="A19" s="61">
        <v>14</v>
      </c>
      <c r="B19" s="62" t="s">
        <v>803</v>
      </c>
      <c r="C19" s="54">
        <f t="shared" si="0"/>
        <v>1</v>
      </c>
      <c r="D19" s="54">
        <f t="shared" si="1"/>
        <v>0</v>
      </c>
    </row>
    <row r="20" spans="1:8" x14ac:dyDescent="0.25">
      <c r="A20" s="61"/>
      <c r="B20" s="62"/>
      <c r="C20" s="54">
        <f t="shared" si="0"/>
        <v>0</v>
      </c>
      <c r="D20" s="54">
        <f t="shared" si="1"/>
        <v>0</v>
      </c>
    </row>
    <row r="21" spans="1:8" x14ac:dyDescent="0.25">
      <c r="A21" s="61"/>
      <c r="B21" s="62"/>
      <c r="C21" s="54">
        <f t="shared" si="0"/>
        <v>0</v>
      </c>
      <c r="D21" s="54">
        <f t="shared" si="1"/>
        <v>0</v>
      </c>
    </row>
    <row r="22" spans="1:8" x14ac:dyDescent="0.25">
      <c r="A22" s="61"/>
      <c r="B22" s="62"/>
      <c r="C22" s="54">
        <f t="shared" si="0"/>
        <v>0</v>
      </c>
      <c r="D22" s="54">
        <f t="shared" si="1"/>
        <v>0</v>
      </c>
    </row>
    <row r="23" spans="1:8" x14ac:dyDescent="0.25">
      <c r="A23" s="61"/>
      <c r="B23" s="62"/>
      <c r="C23" s="54">
        <f t="shared" si="0"/>
        <v>0</v>
      </c>
      <c r="D23" s="54">
        <f t="shared" si="1"/>
        <v>0</v>
      </c>
    </row>
    <row r="24" spans="1:8" x14ac:dyDescent="0.25">
      <c r="A24" s="61"/>
      <c r="B24" s="62"/>
      <c r="C24" s="54">
        <f t="shared" si="0"/>
        <v>0</v>
      </c>
      <c r="D24" s="54">
        <f t="shared" si="1"/>
        <v>0</v>
      </c>
    </row>
    <row r="25" spans="1:8" x14ac:dyDescent="0.25">
      <c r="A25" s="63"/>
      <c r="B25" s="64"/>
      <c r="C25" s="54">
        <f t="shared" si="0"/>
        <v>0</v>
      </c>
      <c r="D25" s="54">
        <f t="shared" si="1"/>
        <v>0</v>
      </c>
    </row>
    <row r="28" spans="1:8" ht="18.75" x14ac:dyDescent="0.3">
      <c r="B28" s="65" t="s">
        <v>834</v>
      </c>
      <c r="C28" s="65"/>
      <c r="H28" s="65" t="s">
        <v>839</v>
      </c>
    </row>
    <row r="29" spans="1:8" ht="15.75" x14ac:dyDescent="0.25">
      <c r="A29" s="58"/>
      <c r="B29" s="58" t="s">
        <v>78</v>
      </c>
      <c r="C29" s="58" t="s">
        <v>56</v>
      </c>
      <c r="D29" s="58" t="s">
        <v>835</v>
      </c>
    </row>
    <row r="30" spans="1:8" x14ac:dyDescent="0.25">
      <c r="B30" s="66" t="s">
        <v>79</v>
      </c>
      <c r="C30" s="76">
        <v>1</v>
      </c>
      <c r="D30" s="79">
        <f>IF($B30="","", COUNTIF($C$83:$C$482,$B30)  )</f>
        <v>9</v>
      </c>
      <c r="H30" s="85" t="s">
        <v>57</v>
      </c>
    </row>
    <row r="31" spans="1:8" x14ac:dyDescent="0.25">
      <c r="B31" s="67" t="s">
        <v>80</v>
      </c>
      <c r="C31" s="77">
        <v>1</v>
      </c>
      <c r="D31" s="80">
        <f t="shared" ref="D31:D79" si="2">IF($B31="","", COUNTIF($C$83:$C$482,$B31)  )</f>
        <v>1</v>
      </c>
      <c r="H31" s="86" t="s">
        <v>58</v>
      </c>
    </row>
    <row r="32" spans="1:8" x14ac:dyDescent="0.25">
      <c r="B32" s="67" t="s">
        <v>96</v>
      </c>
      <c r="C32" s="77">
        <v>2</v>
      </c>
      <c r="D32" s="80">
        <f t="shared" si="2"/>
        <v>8</v>
      </c>
      <c r="H32" s="86" t="s">
        <v>59</v>
      </c>
    </row>
    <row r="33" spans="2:8" x14ac:dyDescent="0.25">
      <c r="B33" s="67" t="s">
        <v>134</v>
      </c>
      <c r="C33" s="77">
        <v>3</v>
      </c>
      <c r="D33" s="80">
        <f t="shared" si="2"/>
        <v>12</v>
      </c>
      <c r="H33" s="86" t="s">
        <v>60</v>
      </c>
    </row>
    <row r="34" spans="2:8" x14ac:dyDescent="0.25">
      <c r="B34" s="67" t="s">
        <v>135</v>
      </c>
      <c r="C34" s="77">
        <v>4</v>
      </c>
      <c r="D34" s="80">
        <f t="shared" si="2"/>
        <v>12</v>
      </c>
      <c r="H34" s="86" t="s">
        <v>61</v>
      </c>
    </row>
    <row r="35" spans="2:8" x14ac:dyDescent="0.25">
      <c r="B35" s="67" t="s">
        <v>162</v>
      </c>
      <c r="C35" s="77">
        <v>5</v>
      </c>
      <c r="D35" s="80">
        <f t="shared" si="2"/>
        <v>19</v>
      </c>
      <c r="H35" s="86" t="s">
        <v>62</v>
      </c>
    </row>
    <row r="36" spans="2:8" x14ac:dyDescent="0.25">
      <c r="B36" s="67" t="s">
        <v>204</v>
      </c>
      <c r="C36" s="77">
        <v>6</v>
      </c>
      <c r="D36" s="80">
        <f t="shared" si="2"/>
        <v>50</v>
      </c>
      <c r="H36" s="86" t="s">
        <v>63</v>
      </c>
    </row>
    <row r="37" spans="2:8" x14ac:dyDescent="0.25">
      <c r="B37" s="67" t="s">
        <v>306</v>
      </c>
      <c r="C37" s="77">
        <v>7</v>
      </c>
      <c r="D37" s="80">
        <f t="shared" si="2"/>
        <v>20</v>
      </c>
      <c r="H37" s="86" t="s">
        <v>64</v>
      </c>
    </row>
    <row r="38" spans="2:8" x14ac:dyDescent="0.25">
      <c r="B38" s="67" t="s">
        <v>307</v>
      </c>
      <c r="C38" s="77">
        <v>7</v>
      </c>
      <c r="D38" s="80">
        <f t="shared" si="2"/>
        <v>10</v>
      </c>
      <c r="H38" s="86" t="s">
        <v>65</v>
      </c>
    </row>
    <row r="39" spans="2:8" x14ac:dyDescent="0.25">
      <c r="B39" s="67" t="s">
        <v>369</v>
      </c>
      <c r="C39" s="77">
        <v>8</v>
      </c>
      <c r="D39" s="80">
        <f t="shared" si="2"/>
        <v>22</v>
      </c>
      <c r="H39" s="86" t="s">
        <v>66</v>
      </c>
    </row>
    <row r="40" spans="2:8" x14ac:dyDescent="0.25">
      <c r="B40" s="67" t="s">
        <v>415</v>
      </c>
      <c r="C40" s="77">
        <v>9</v>
      </c>
      <c r="D40" s="80">
        <f t="shared" si="2"/>
        <v>35</v>
      </c>
      <c r="H40" s="86" t="s">
        <v>67</v>
      </c>
    </row>
    <row r="41" spans="2:8" x14ac:dyDescent="0.25">
      <c r="B41" s="67" t="s">
        <v>416</v>
      </c>
      <c r="C41" s="77">
        <v>9</v>
      </c>
      <c r="D41" s="80">
        <f t="shared" si="2"/>
        <v>7</v>
      </c>
      <c r="H41" s="86" t="s">
        <v>68</v>
      </c>
    </row>
    <row r="42" spans="2:8" x14ac:dyDescent="0.25">
      <c r="B42" s="67" t="s">
        <v>522</v>
      </c>
      <c r="C42" s="77">
        <v>10</v>
      </c>
      <c r="D42" s="80">
        <f t="shared" si="2"/>
        <v>10</v>
      </c>
      <c r="H42" s="86" t="s">
        <v>69</v>
      </c>
    </row>
    <row r="43" spans="2:8" x14ac:dyDescent="0.25">
      <c r="B43" s="67" t="s">
        <v>523</v>
      </c>
      <c r="C43" s="77">
        <v>10</v>
      </c>
      <c r="D43" s="80">
        <f t="shared" si="2"/>
        <v>8</v>
      </c>
      <c r="H43" s="86" t="s">
        <v>70</v>
      </c>
    </row>
    <row r="44" spans="2:8" x14ac:dyDescent="0.25">
      <c r="B44" s="67" t="s">
        <v>554</v>
      </c>
      <c r="C44" s="77">
        <v>10</v>
      </c>
      <c r="D44" s="80">
        <f t="shared" si="2"/>
        <v>15</v>
      </c>
      <c r="H44" s="86" t="s">
        <v>71</v>
      </c>
    </row>
    <row r="45" spans="2:8" x14ac:dyDescent="0.25">
      <c r="B45" s="67" t="s">
        <v>643</v>
      </c>
      <c r="C45" s="77">
        <v>10</v>
      </c>
      <c r="D45" s="80">
        <f t="shared" si="2"/>
        <v>21</v>
      </c>
      <c r="H45" s="86" t="s">
        <v>72</v>
      </c>
    </row>
    <row r="46" spans="2:8" x14ac:dyDescent="0.25">
      <c r="B46" s="67" t="s">
        <v>644</v>
      </c>
      <c r="C46" s="77">
        <v>10</v>
      </c>
      <c r="D46" s="80">
        <f t="shared" si="2"/>
        <v>23</v>
      </c>
      <c r="H46" s="86" t="s">
        <v>73</v>
      </c>
    </row>
    <row r="47" spans="2:8" x14ac:dyDescent="0.25">
      <c r="B47" s="67" t="s">
        <v>714</v>
      </c>
      <c r="C47" s="77">
        <v>11</v>
      </c>
      <c r="D47" s="80">
        <f t="shared" si="2"/>
        <v>9</v>
      </c>
      <c r="H47" s="86" t="s">
        <v>74</v>
      </c>
    </row>
    <row r="48" spans="2:8" x14ac:dyDescent="0.25">
      <c r="B48" s="67" t="s">
        <v>715</v>
      </c>
      <c r="C48" s="77">
        <v>11</v>
      </c>
      <c r="D48" s="80">
        <f t="shared" si="2"/>
        <v>1</v>
      </c>
      <c r="H48" s="86" t="s">
        <v>75</v>
      </c>
    </row>
    <row r="49" spans="2:8" x14ac:dyDescent="0.25">
      <c r="B49" s="67" t="s">
        <v>716</v>
      </c>
      <c r="C49" s="77">
        <v>11</v>
      </c>
      <c r="D49" s="80">
        <f t="shared" si="2"/>
        <v>2</v>
      </c>
      <c r="H49" s="86" t="s">
        <v>840</v>
      </c>
    </row>
    <row r="50" spans="2:8" x14ac:dyDescent="0.25">
      <c r="B50" s="67" t="s">
        <v>717</v>
      </c>
      <c r="C50" s="77">
        <v>11</v>
      </c>
      <c r="D50" s="80">
        <f t="shared" si="2"/>
        <v>8</v>
      </c>
      <c r="H50" s="86" t="s">
        <v>841</v>
      </c>
    </row>
    <row r="51" spans="2:8" x14ac:dyDescent="0.25">
      <c r="B51" s="67" t="s">
        <v>718</v>
      </c>
      <c r="C51" s="77">
        <v>11</v>
      </c>
      <c r="D51" s="80">
        <f t="shared" si="2"/>
        <v>4</v>
      </c>
      <c r="H51" s="86" t="s">
        <v>842</v>
      </c>
    </row>
    <row r="52" spans="2:8" x14ac:dyDescent="0.25">
      <c r="B52" s="67" t="s">
        <v>719</v>
      </c>
      <c r="C52" s="77">
        <v>11</v>
      </c>
      <c r="D52" s="80">
        <f t="shared" si="2"/>
        <v>8</v>
      </c>
      <c r="H52" s="86" t="s">
        <v>843</v>
      </c>
    </row>
    <row r="53" spans="2:8" x14ac:dyDescent="0.25">
      <c r="B53" s="67" t="s">
        <v>720</v>
      </c>
      <c r="C53" s="77">
        <v>11</v>
      </c>
      <c r="D53" s="80">
        <f t="shared" si="2"/>
        <v>2</v>
      </c>
      <c r="H53" s="86" t="s">
        <v>844</v>
      </c>
    </row>
    <row r="54" spans="2:8" x14ac:dyDescent="0.25">
      <c r="B54" s="67" t="s">
        <v>722</v>
      </c>
      <c r="C54" s="77">
        <v>12</v>
      </c>
      <c r="D54" s="80">
        <f t="shared" si="2"/>
        <v>21</v>
      </c>
      <c r="H54" s="86" t="s">
        <v>845</v>
      </c>
    </row>
    <row r="55" spans="2:8" x14ac:dyDescent="0.25">
      <c r="B55" s="67" t="s">
        <v>801</v>
      </c>
      <c r="C55" s="77">
        <v>13</v>
      </c>
      <c r="D55" s="80">
        <f t="shared" si="2"/>
        <v>13</v>
      </c>
      <c r="H55" s="86" t="s">
        <v>846</v>
      </c>
    </row>
    <row r="56" spans="2:8" x14ac:dyDescent="0.25">
      <c r="B56" s="67" t="s">
        <v>802</v>
      </c>
      <c r="C56" s="77">
        <v>13</v>
      </c>
      <c r="D56" s="80">
        <f t="shared" si="2"/>
        <v>6</v>
      </c>
      <c r="H56" s="86" t="s">
        <v>847</v>
      </c>
    </row>
    <row r="57" spans="2:8" x14ac:dyDescent="0.25">
      <c r="B57" s="67" t="s">
        <v>804</v>
      </c>
      <c r="C57" s="77">
        <v>14</v>
      </c>
      <c r="D57" s="80">
        <f t="shared" si="2"/>
        <v>14</v>
      </c>
      <c r="H57" s="86" t="s">
        <v>848</v>
      </c>
    </row>
    <row r="58" spans="2:8" x14ac:dyDescent="0.25">
      <c r="B58" s="67"/>
      <c r="C58" s="77"/>
      <c r="D58" s="80" t="str">
        <f>IF($B58="","", COUNTIF($C$83:$C$482,$B58)  )</f>
        <v/>
      </c>
      <c r="H58" s="86" t="s">
        <v>849</v>
      </c>
    </row>
    <row r="59" spans="2:8" x14ac:dyDescent="0.25">
      <c r="B59" s="67"/>
      <c r="C59" s="77"/>
      <c r="D59" s="80" t="str">
        <f t="shared" si="2"/>
        <v/>
      </c>
      <c r="H59" s="86" t="s">
        <v>850</v>
      </c>
    </row>
    <row r="60" spans="2:8" x14ac:dyDescent="0.25">
      <c r="B60" s="67"/>
      <c r="C60" s="77"/>
      <c r="D60" s="80" t="str">
        <f t="shared" si="2"/>
        <v/>
      </c>
      <c r="H60" s="86" t="s">
        <v>851</v>
      </c>
    </row>
    <row r="61" spans="2:8" x14ac:dyDescent="0.25">
      <c r="B61" s="67"/>
      <c r="C61" s="77"/>
      <c r="D61" s="80" t="str">
        <f t="shared" si="2"/>
        <v/>
      </c>
      <c r="H61" s="86" t="s">
        <v>852</v>
      </c>
    </row>
    <row r="62" spans="2:8" x14ac:dyDescent="0.25">
      <c r="B62" s="67"/>
      <c r="C62" s="77"/>
      <c r="D62" s="80" t="str">
        <f t="shared" si="2"/>
        <v/>
      </c>
      <c r="H62" s="86" t="s">
        <v>853</v>
      </c>
    </row>
    <row r="63" spans="2:8" x14ac:dyDescent="0.25">
      <c r="B63" s="67"/>
      <c r="C63" s="77"/>
      <c r="D63" s="80" t="str">
        <f t="shared" si="2"/>
        <v/>
      </c>
      <c r="H63" s="86" t="s">
        <v>854</v>
      </c>
    </row>
    <row r="64" spans="2:8" x14ac:dyDescent="0.25">
      <c r="B64" s="67"/>
      <c r="C64" s="77"/>
      <c r="D64" s="80" t="str">
        <f t="shared" si="2"/>
        <v/>
      </c>
      <c r="H64" s="86" t="s">
        <v>855</v>
      </c>
    </row>
    <row r="65" spans="2:8" x14ac:dyDescent="0.25">
      <c r="B65" s="67"/>
      <c r="C65" s="77"/>
      <c r="D65" s="80" t="str">
        <f t="shared" si="2"/>
        <v/>
      </c>
      <c r="H65" s="86" t="s">
        <v>856</v>
      </c>
    </row>
    <row r="66" spans="2:8" x14ac:dyDescent="0.25">
      <c r="B66" s="67"/>
      <c r="C66" s="77"/>
      <c r="D66" s="80" t="str">
        <f t="shared" si="2"/>
        <v/>
      </c>
      <c r="H66" s="86" t="s">
        <v>857</v>
      </c>
    </row>
    <row r="67" spans="2:8" x14ac:dyDescent="0.25">
      <c r="B67" s="67"/>
      <c r="C67" s="77"/>
      <c r="D67" s="80" t="str">
        <f t="shared" si="2"/>
        <v/>
      </c>
      <c r="H67" s="86" t="s">
        <v>858</v>
      </c>
    </row>
    <row r="68" spans="2:8" x14ac:dyDescent="0.25">
      <c r="B68" s="67"/>
      <c r="C68" s="77"/>
      <c r="D68" s="80" t="str">
        <f t="shared" si="2"/>
        <v/>
      </c>
      <c r="H68" s="86" t="s">
        <v>859</v>
      </c>
    </row>
    <row r="69" spans="2:8" x14ac:dyDescent="0.25">
      <c r="B69" s="67"/>
      <c r="C69" s="77"/>
      <c r="D69" s="80" t="str">
        <f t="shared" si="2"/>
        <v/>
      </c>
      <c r="H69" s="86" t="s">
        <v>860</v>
      </c>
    </row>
    <row r="70" spans="2:8" x14ac:dyDescent="0.25">
      <c r="B70" s="67"/>
      <c r="C70" s="77"/>
      <c r="D70" s="80" t="str">
        <f t="shared" si="2"/>
        <v/>
      </c>
      <c r="H70" s="86" t="s">
        <v>861</v>
      </c>
    </row>
    <row r="71" spans="2:8" x14ac:dyDescent="0.25">
      <c r="B71" s="67"/>
      <c r="C71" s="77"/>
      <c r="D71" s="80" t="str">
        <f t="shared" si="2"/>
        <v/>
      </c>
      <c r="H71" s="86" t="s">
        <v>862</v>
      </c>
    </row>
    <row r="72" spans="2:8" x14ac:dyDescent="0.25">
      <c r="B72" s="67"/>
      <c r="C72" s="77"/>
      <c r="D72" s="80" t="str">
        <f t="shared" si="2"/>
        <v/>
      </c>
      <c r="H72" s="86" t="s">
        <v>863</v>
      </c>
    </row>
    <row r="73" spans="2:8" x14ac:dyDescent="0.25">
      <c r="B73" s="67"/>
      <c r="C73" s="77"/>
      <c r="D73" s="80" t="str">
        <f t="shared" si="2"/>
        <v/>
      </c>
      <c r="H73" s="86" t="s">
        <v>864</v>
      </c>
    </row>
    <row r="74" spans="2:8" x14ac:dyDescent="0.25">
      <c r="B74" s="67"/>
      <c r="C74" s="77"/>
      <c r="D74" s="80" t="str">
        <f t="shared" si="2"/>
        <v/>
      </c>
      <c r="H74" s="86" t="s">
        <v>865</v>
      </c>
    </row>
    <row r="75" spans="2:8" x14ac:dyDescent="0.25">
      <c r="B75" s="67"/>
      <c r="C75" s="77"/>
      <c r="D75" s="80" t="str">
        <f t="shared" si="2"/>
        <v/>
      </c>
      <c r="H75" s="86" t="s">
        <v>866</v>
      </c>
    </row>
    <row r="76" spans="2:8" x14ac:dyDescent="0.25">
      <c r="B76" s="67"/>
      <c r="C76" s="77"/>
      <c r="D76" s="80" t="str">
        <f t="shared" si="2"/>
        <v/>
      </c>
      <c r="H76" s="86" t="s">
        <v>867</v>
      </c>
    </row>
    <row r="77" spans="2:8" x14ac:dyDescent="0.25">
      <c r="B77" s="67"/>
      <c r="C77" s="77"/>
      <c r="D77" s="80" t="str">
        <f t="shared" si="2"/>
        <v/>
      </c>
      <c r="H77" s="86" t="s">
        <v>868</v>
      </c>
    </row>
    <row r="78" spans="2:8" x14ac:dyDescent="0.25">
      <c r="B78" s="67"/>
      <c r="C78" s="77"/>
      <c r="D78" s="80" t="str">
        <f t="shared" si="2"/>
        <v/>
      </c>
      <c r="H78" s="86" t="s">
        <v>869</v>
      </c>
    </row>
    <row r="79" spans="2:8" x14ac:dyDescent="0.25">
      <c r="B79" s="68"/>
      <c r="C79" s="78"/>
      <c r="D79" s="81" t="str">
        <f t="shared" si="2"/>
        <v/>
      </c>
      <c r="H79" s="87" t="s">
        <v>870</v>
      </c>
    </row>
    <row r="81" spans="1:5" ht="18.75" x14ac:dyDescent="0.3">
      <c r="A81" s="151" t="s">
        <v>77</v>
      </c>
      <c r="B81" s="151"/>
      <c r="C81" s="151"/>
      <c r="D81" s="151"/>
    </row>
    <row r="82" spans="1:5" ht="15.75" x14ac:dyDescent="0.25">
      <c r="A82" s="58" t="s">
        <v>3</v>
      </c>
      <c r="B82" s="58" t="s">
        <v>4</v>
      </c>
      <c r="C82" s="58" t="s">
        <v>97</v>
      </c>
      <c r="D82" s="58" t="s">
        <v>56</v>
      </c>
      <c r="E82" s="58" t="s">
        <v>838</v>
      </c>
    </row>
    <row r="83" spans="1:5" x14ac:dyDescent="0.25">
      <c r="A83" s="66" t="s">
        <v>81</v>
      </c>
      <c r="B83" s="69" t="s">
        <v>87</v>
      </c>
      <c r="C83" s="70" t="str">
        <f>IF($A83="","",LEFT($A83,FIND("/",$A83)-1))</f>
        <v>MAT</v>
      </c>
      <c r="D83" s="69">
        <f>IF($C83="","",VLOOKUP($C83,$B$30:$C$79,2,FALSE) )</f>
        <v>1</v>
      </c>
      <c r="E83" s="82" t="str">
        <f>IF($A83="","",RIGHT($A83,LEN($A83)-FIND("/",$A83)))</f>
        <v>01</v>
      </c>
    </row>
    <row r="84" spans="1:5" x14ac:dyDescent="0.25">
      <c r="A84" s="67" t="s">
        <v>7</v>
      </c>
      <c r="B84" s="71" t="s">
        <v>82</v>
      </c>
      <c r="C84" s="72" t="str">
        <f t="shared" ref="C84:C147" si="3">IF($A84="","",LEFT($A84,FIND("/",$A84)-1))</f>
        <v>MAT</v>
      </c>
      <c r="D84" s="71">
        <f t="shared" ref="D84:D147" si="4">IF($C84="","",VLOOKUP($C84,$B$30:$C$79,2,FALSE) )</f>
        <v>1</v>
      </c>
      <c r="E84" s="83" t="str">
        <f t="shared" ref="E84:E147" si="5">IF($A84="","",RIGHT($A84,LEN($A84)-FIND("/",$A84)))</f>
        <v>02</v>
      </c>
    </row>
    <row r="85" spans="1:5" x14ac:dyDescent="0.25">
      <c r="A85" s="67" t="s">
        <v>8</v>
      </c>
      <c r="B85" s="71" t="s">
        <v>83</v>
      </c>
      <c r="C85" s="72" t="str">
        <f t="shared" si="3"/>
        <v>MAT</v>
      </c>
      <c r="D85" s="71">
        <f t="shared" si="4"/>
        <v>1</v>
      </c>
      <c r="E85" s="83" t="str">
        <f t="shared" si="5"/>
        <v>03</v>
      </c>
    </row>
    <row r="86" spans="1:5" x14ac:dyDescent="0.25">
      <c r="A86" s="67" t="s">
        <v>84</v>
      </c>
      <c r="B86" s="71" t="s">
        <v>88</v>
      </c>
      <c r="C86" s="72" t="str">
        <f t="shared" si="3"/>
        <v>MAT</v>
      </c>
      <c r="D86" s="71">
        <f t="shared" si="4"/>
        <v>1</v>
      </c>
      <c r="E86" s="83" t="str">
        <f t="shared" si="5"/>
        <v>04</v>
      </c>
    </row>
    <row r="87" spans="1:5" x14ac:dyDescent="0.25">
      <c r="A87" s="67" t="s">
        <v>9</v>
      </c>
      <c r="B87" s="71" t="s">
        <v>89</v>
      </c>
      <c r="C87" s="72" t="str">
        <f t="shared" si="3"/>
        <v>MAT</v>
      </c>
      <c r="D87" s="71">
        <f t="shared" si="4"/>
        <v>1</v>
      </c>
      <c r="E87" s="83" t="str">
        <f t="shared" si="5"/>
        <v>05</v>
      </c>
    </row>
    <row r="88" spans="1:5" x14ac:dyDescent="0.25">
      <c r="A88" s="67" t="s">
        <v>10</v>
      </c>
      <c r="B88" s="71" t="s">
        <v>90</v>
      </c>
      <c r="C88" s="72" t="str">
        <f t="shared" si="3"/>
        <v>MAT</v>
      </c>
      <c r="D88" s="71">
        <f t="shared" si="4"/>
        <v>1</v>
      </c>
      <c r="E88" s="83" t="str">
        <f t="shared" si="5"/>
        <v>06</v>
      </c>
    </row>
    <row r="89" spans="1:5" x14ac:dyDescent="0.25">
      <c r="A89" s="67" t="s">
        <v>11</v>
      </c>
      <c r="B89" s="71" t="s">
        <v>91</v>
      </c>
      <c r="C89" s="72" t="str">
        <f t="shared" si="3"/>
        <v>MAT</v>
      </c>
      <c r="D89" s="71">
        <f t="shared" si="4"/>
        <v>1</v>
      </c>
      <c r="E89" s="83" t="str">
        <f t="shared" si="5"/>
        <v>07</v>
      </c>
    </row>
    <row r="90" spans="1:5" x14ac:dyDescent="0.25">
      <c r="A90" s="67" t="s">
        <v>12</v>
      </c>
      <c r="B90" s="71" t="s">
        <v>92</v>
      </c>
      <c r="C90" s="72" t="str">
        <f t="shared" si="3"/>
        <v>MAT</v>
      </c>
      <c r="D90" s="71">
        <f t="shared" si="4"/>
        <v>1</v>
      </c>
      <c r="E90" s="83" t="str">
        <f t="shared" si="5"/>
        <v>08</v>
      </c>
    </row>
    <row r="91" spans="1:5" x14ac:dyDescent="0.25">
      <c r="A91" s="67" t="s">
        <v>13</v>
      </c>
      <c r="B91" s="71" t="s">
        <v>93</v>
      </c>
      <c r="C91" s="72" t="str">
        <f t="shared" si="3"/>
        <v>MAT</v>
      </c>
      <c r="D91" s="71">
        <f t="shared" si="4"/>
        <v>1</v>
      </c>
      <c r="E91" s="83" t="str">
        <f t="shared" si="5"/>
        <v>09</v>
      </c>
    </row>
    <row r="92" spans="1:5" x14ac:dyDescent="0.25">
      <c r="A92" s="67" t="s">
        <v>2</v>
      </c>
      <c r="B92" s="71" t="s">
        <v>86</v>
      </c>
      <c r="C92" s="72" t="str">
        <f t="shared" si="3"/>
        <v>INF</v>
      </c>
      <c r="D92" s="71">
        <f t="shared" si="4"/>
        <v>1</v>
      </c>
      <c r="E92" s="83" t="str">
        <f t="shared" si="5"/>
        <v>01</v>
      </c>
    </row>
    <row r="93" spans="1:5" x14ac:dyDescent="0.25">
      <c r="A93" s="67" t="s">
        <v>18</v>
      </c>
      <c r="B93" s="71" t="s">
        <v>98</v>
      </c>
      <c r="C93" s="72" t="str">
        <f t="shared" si="3"/>
        <v>FIS</v>
      </c>
      <c r="D93" s="71">
        <f t="shared" si="4"/>
        <v>2</v>
      </c>
      <c r="E93" s="83" t="str">
        <f t="shared" si="5"/>
        <v>01</v>
      </c>
    </row>
    <row r="94" spans="1:5" x14ac:dyDescent="0.25">
      <c r="A94" s="67" t="s">
        <v>99</v>
      </c>
      <c r="B94" s="71" t="s">
        <v>100</v>
      </c>
      <c r="C94" s="72" t="str">
        <f t="shared" si="3"/>
        <v>FIS</v>
      </c>
      <c r="D94" s="71">
        <f t="shared" si="4"/>
        <v>2</v>
      </c>
      <c r="E94" s="83" t="str">
        <f t="shared" si="5"/>
        <v>02</v>
      </c>
    </row>
    <row r="95" spans="1:5" x14ac:dyDescent="0.25">
      <c r="A95" s="67" t="s">
        <v>19</v>
      </c>
      <c r="B95" s="71" t="s">
        <v>101</v>
      </c>
      <c r="C95" s="72" t="str">
        <f t="shared" si="3"/>
        <v>FIS</v>
      </c>
      <c r="D95" s="71">
        <f t="shared" si="4"/>
        <v>2</v>
      </c>
      <c r="E95" s="83" t="str">
        <f t="shared" si="5"/>
        <v>03</v>
      </c>
    </row>
    <row r="96" spans="1:5" x14ac:dyDescent="0.25">
      <c r="A96" s="67" t="s">
        <v>102</v>
      </c>
      <c r="B96" s="71" t="s">
        <v>103</v>
      </c>
      <c r="C96" s="72" t="str">
        <f t="shared" si="3"/>
        <v>FIS</v>
      </c>
      <c r="D96" s="71">
        <f t="shared" si="4"/>
        <v>2</v>
      </c>
      <c r="E96" s="83" t="str">
        <f t="shared" si="5"/>
        <v>04</v>
      </c>
    </row>
    <row r="97" spans="1:5" x14ac:dyDescent="0.25">
      <c r="A97" s="67" t="s">
        <v>104</v>
      </c>
      <c r="B97" s="71" t="s">
        <v>105</v>
      </c>
      <c r="C97" s="72" t="str">
        <f t="shared" si="3"/>
        <v>FIS</v>
      </c>
      <c r="D97" s="71">
        <f t="shared" si="4"/>
        <v>2</v>
      </c>
      <c r="E97" s="83" t="str">
        <f t="shared" si="5"/>
        <v>05</v>
      </c>
    </row>
    <row r="98" spans="1:5" x14ac:dyDescent="0.25">
      <c r="A98" s="67" t="s">
        <v>106</v>
      </c>
      <c r="B98" s="71" t="s">
        <v>107</v>
      </c>
      <c r="C98" s="72" t="str">
        <f t="shared" si="3"/>
        <v>FIS</v>
      </c>
      <c r="D98" s="71">
        <f t="shared" si="4"/>
        <v>2</v>
      </c>
      <c r="E98" s="83" t="str">
        <f t="shared" si="5"/>
        <v>06</v>
      </c>
    </row>
    <row r="99" spans="1:5" x14ac:dyDescent="0.25">
      <c r="A99" s="67" t="s">
        <v>108</v>
      </c>
      <c r="B99" s="71" t="s">
        <v>109</v>
      </c>
      <c r="C99" s="72" t="str">
        <f t="shared" si="3"/>
        <v>FIS</v>
      </c>
      <c r="D99" s="71">
        <f t="shared" si="4"/>
        <v>2</v>
      </c>
      <c r="E99" s="83" t="str">
        <f t="shared" si="5"/>
        <v>07</v>
      </c>
    </row>
    <row r="100" spans="1:5" x14ac:dyDescent="0.25">
      <c r="A100" s="67" t="s">
        <v>110</v>
      </c>
      <c r="B100" s="71" t="s">
        <v>111</v>
      </c>
      <c r="C100" s="72" t="str">
        <f t="shared" si="3"/>
        <v>FIS</v>
      </c>
      <c r="D100" s="71">
        <f t="shared" si="4"/>
        <v>2</v>
      </c>
      <c r="E100" s="83" t="str">
        <f t="shared" si="5"/>
        <v>08</v>
      </c>
    </row>
    <row r="101" spans="1:5" x14ac:dyDescent="0.25">
      <c r="A101" s="67" t="s">
        <v>113</v>
      </c>
      <c r="B101" s="71" t="s">
        <v>114</v>
      </c>
      <c r="C101" s="72" t="str">
        <f t="shared" si="3"/>
        <v>CHIM</v>
      </c>
      <c r="D101" s="71">
        <f t="shared" si="4"/>
        <v>3</v>
      </c>
      <c r="E101" s="83" t="str">
        <f t="shared" si="5"/>
        <v>01</v>
      </c>
    </row>
    <row r="102" spans="1:5" x14ac:dyDescent="0.25">
      <c r="A102" s="67" t="s">
        <v>15</v>
      </c>
      <c r="B102" s="71" t="s">
        <v>115</v>
      </c>
      <c r="C102" s="72" t="str">
        <f t="shared" si="3"/>
        <v>CHIM</v>
      </c>
      <c r="D102" s="71">
        <f t="shared" si="4"/>
        <v>3</v>
      </c>
      <c r="E102" s="83" t="str">
        <f t="shared" si="5"/>
        <v>02</v>
      </c>
    </row>
    <row r="103" spans="1:5" x14ac:dyDescent="0.25">
      <c r="A103" s="67" t="s">
        <v>16</v>
      </c>
      <c r="B103" s="71" t="s">
        <v>116</v>
      </c>
      <c r="C103" s="72" t="str">
        <f t="shared" si="3"/>
        <v>CHIM</v>
      </c>
      <c r="D103" s="71">
        <f t="shared" si="4"/>
        <v>3</v>
      </c>
      <c r="E103" s="83" t="str">
        <f t="shared" si="5"/>
        <v>03</v>
      </c>
    </row>
    <row r="104" spans="1:5" x14ac:dyDescent="0.25">
      <c r="A104" s="67" t="s">
        <v>117</v>
      </c>
      <c r="B104" s="71" t="s">
        <v>118</v>
      </c>
      <c r="C104" s="72" t="str">
        <f t="shared" si="3"/>
        <v>CHIM</v>
      </c>
      <c r="D104" s="71">
        <f t="shared" si="4"/>
        <v>3</v>
      </c>
      <c r="E104" s="83" t="str">
        <f t="shared" si="5"/>
        <v>04</v>
      </c>
    </row>
    <row r="105" spans="1:5" x14ac:dyDescent="0.25">
      <c r="A105" s="67" t="s">
        <v>119</v>
      </c>
      <c r="B105" s="71" t="s">
        <v>120</v>
      </c>
      <c r="C105" s="72" t="str">
        <f t="shared" si="3"/>
        <v>CHIM</v>
      </c>
      <c r="D105" s="71">
        <f t="shared" si="4"/>
        <v>3</v>
      </c>
      <c r="E105" s="83" t="str">
        <f t="shared" si="5"/>
        <v>05</v>
      </c>
    </row>
    <row r="106" spans="1:5" x14ac:dyDescent="0.25">
      <c r="A106" s="67" t="s">
        <v>121</v>
      </c>
      <c r="B106" s="71" t="s">
        <v>122</v>
      </c>
      <c r="C106" s="72" t="str">
        <f t="shared" si="3"/>
        <v>CHIM</v>
      </c>
      <c r="D106" s="71">
        <f t="shared" si="4"/>
        <v>3</v>
      </c>
      <c r="E106" s="83" t="str">
        <f t="shared" si="5"/>
        <v>06</v>
      </c>
    </row>
    <row r="107" spans="1:5" x14ac:dyDescent="0.25">
      <c r="A107" s="67" t="s">
        <v>17</v>
      </c>
      <c r="B107" s="71" t="s">
        <v>123</v>
      </c>
      <c r="C107" s="72" t="str">
        <f t="shared" si="3"/>
        <v>CHIM</v>
      </c>
      <c r="D107" s="71">
        <f t="shared" si="4"/>
        <v>3</v>
      </c>
      <c r="E107" s="83" t="str">
        <f t="shared" si="5"/>
        <v>07</v>
      </c>
    </row>
    <row r="108" spans="1:5" x14ac:dyDescent="0.25">
      <c r="A108" s="67" t="s">
        <v>124</v>
      </c>
      <c r="B108" s="71" t="s">
        <v>125</v>
      </c>
      <c r="C108" s="72" t="str">
        <f t="shared" si="3"/>
        <v>CHIM</v>
      </c>
      <c r="D108" s="71">
        <f t="shared" si="4"/>
        <v>3</v>
      </c>
      <c r="E108" s="83" t="str">
        <f t="shared" si="5"/>
        <v>08</v>
      </c>
    </row>
    <row r="109" spans="1:5" x14ac:dyDescent="0.25">
      <c r="A109" s="67" t="s">
        <v>126</v>
      </c>
      <c r="B109" s="71" t="s">
        <v>127</v>
      </c>
      <c r="C109" s="72" t="str">
        <f t="shared" si="3"/>
        <v>CHIM</v>
      </c>
      <c r="D109" s="71">
        <f t="shared" si="4"/>
        <v>3</v>
      </c>
      <c r="E109" s="83" t="str">
        <f t="shared" si="5"/>
        <v>09</v>
      </c>
    </row>
    <row r="110" spans="1:5" x14ac:dyDescent="0.25">
      <c r="A110" s="67" t="s">
        <v>128</v>
      </c>
      <c r="B110" s="71" t="s">
        <v>129</v>
      </c>
      <c r="C110" s="72" t="str">
        <f t="shared" si="3"/>
        <v>CHIM</v>
      </c>
      <c r="D110" s="71">
        <f t="shared" si="4"/>
        <v>3</v>
      </c>
      <c r="E110" s="83" t="str">
        <f t="shared" si="5"/>
        <v>10</v>
      </c>
    </row>
    <row r="111" spans="1:5" x14ac:dyDescent="0.25">
      <c r="A111" s="67" t="s">
        <v>130</v>
      </c>
      <c r="B111" s="71" t="s">
        <v>131</v>
      </c>
      <c r="C111" s="72" t="str">
        <f t="shared" si="3"/>
        <v>CHIM</v>
      </c>
      <c r="D111" s="71">
        <f t="shared" si="4"/>
        <v>3</v>
      </c>
      <c r="E111" s="83" t="str">
        <f t="shared" si="5"/>
        <v>11</v>
      </c>
    </row>
    <row r="112" spans="1:5" x14ac:dyDescent="0.25">
      <c r="A112" s="67" t="s">
        <v>132</v>
      </c>
      <c r="B112" s="71" t="s">
        <v>133</v>
      </c>
      <c r="C112" s="72" t="str">
        <f t="shared" si="3"/>
        <v>CHIM</v>
      </c>
      <c r="D112" s="71">
        <f t="shared" si="4"/>
        <v>3</v>
      </c>
      <c r="E112" s="83" t="str">
        <f t="shared" si="5"/>
        <v>12</v>
      </c>
    </row>
    <row r="113" spans="1:5" x14ac:dyDescent="0.25">
      <c r="A113" s="67" t="s">
        <v>137</v>
      </c>
      <c r="B113" s="71" t="s">
        <v>138</v>
      </c>
      <c r="C113" s="72" t="str">
        <f t="shared" si="3"/>
        <v>GEO</v>
      </c>
      <c r="D113" s="71">
        <f t="shared" si="4"/>
        <v>4</v>
      </c>
      <c r="E113" s="83" t="str">
        <f t="shared" si="5"/>
        <v>01</v>
      </c>
    </row>
    <row r="114" spans="1:5" x14ac:dyDescent="0.25">
      <c r="A114" s="67" t="s">
        <v>139</v>
      </c>
      <c r="B114" s="71" t="s">
        <v>140</v>
      </c>
      <c r="C114" s="72" t="str">
        <f t="shared" si="3"/>
        <v>GEO</v>
      </c>
      <c r="D114" s="71">
        <f t="shared" si="4"/>
        <v>4</v>
      </c>
      <c r="E114" s="83" t="str">
        <f t="shared" si="5"/>
        <v>02</v>
      </c>
    </row>
    <row r="115" spans="1:5" x14ac:dyDescent="0.25">
      <c r="A115" s="67" t="s">
        <v>141</v>
      </c>
      <c r="B115" s="71" t="s">
        <v>142</v>
      </c>
      <c r="C115" s="72" t="str">
        <f t="shared" si="3"/>
        <v>GEO</v>
      </c>
      <c r="D115" s="71">
        <f t="shared" si="4"/>
        <v>4</v>
      </c>
      <c r="E115" s="83" t="str">
        <f t="shared" si="5"/>
        <v>03</v>
      </c>
    </row>
    <row r="116" spans="1:5" x14ac:dyDescent="0.25">
      <c r="A116" s="67" t="s">
        <v>143</v>
      </c>
      <c r="B116" s="71" t="s">
        <v>144</v>
      </c>
      <c r="C116" s="72" t="str">
        <f t="shared" si="3"/>
        <v>GEO</v>
      </c>
      <c r="D116" s="71">
        <f t="shared" si="4"/>
        <v>4</v>
      </c>
      <c r="E116" s="83" t="str">
        <f t="shared" si="5"/>
        <v>04</v>
      </c>
    </row>
    <row r="117" spans="1:5" x14ac:dyDescent="0.25">
      <c r="A117" s="67" t="s">
        <v>145</v>
      </c>
      <c r="B117" s="71" t="s">
        <v>146</v>
      </c>
      <c r="C117" s="72" t="str">
        <f t="shared" si="3"/>
        <v>GEO</v>
      </c>
      <c r="D117" s="71">
        <f t="shared" si="4"/>
        <v>4</v>
      </c>
      <c r="E117" s="83" t="str">
        <f t="shared" si="5"/>
        <v>05</v>
      </c>
    </row>
    <row r="118" spans="1:5" x14ac:dyDescent="0.25">
      <c r="A118" s="67" t="s">
        <v>147</v>
      </c>
      <c r="B118" s="71" t="s">
        <v>148</v>
      </c>
      <c r="C118" s="72" t="str">
        <f t="shared" si="3"/>
        <v>GEO</v>
      </c>
      <c r="D118" s="71">
        <f t="shared" si="4"/>
        <v>4</v>
      </c>
      <c r="E118" s="83" t="str">
        <f t="shared" si="5"/>
        <v>06</v>
      </c>
    </row>
    <row r="119" spans="1:5" x14ac:dyDescent="0.25">
      <c r="A119" s="67" t="s">
        <v>149</v>
      </c>
      <c r="B119" s="71" t="s">
        <v>150</v>
      </c>
      <c r="C119" s="72" t="str">
        <f t="shared" si="3"/>
        <v>GEO</v>
      </c>
      <c r="D119" s="71">
        <f t="shared" si="4"/>
        <v>4</v>
      </c>
      <c r="E119" s="83" t="str">
        <f t="shared" si="5"/>
        <v>07</v>
      </c>
    </row>
    <row r="120" spans="1:5" x14ac:dyDescent="0.25">
      <c r="A120" s="67" t="s">
        <v>151</v>
      </c>
      <c r="B120" s="71" t="s">
        <v>152</v>
      </c>
      <c r="C120" s="72" t="str">
        <f t="shared" si="3"/>
        <v>GEO</v>
      </c>
      <c r="D120" s="71">
        <f t="shared" si="4"/>
        <v>4</v>
      </c>
      <c r="E120" s="83" t="str">
        <f t="shared" si="5"/>
        <v>08</v>
      </c>
    </row>
    <row r="121" spans="1:5" x14ac:dyDescent="0.25">
      <c r="A121" s="67" t="s">
        <v>153</v>
      </c>
      <c r="B121" s="71" t="s">
        <v>154</v>
      </c>
      <c r="C121" s="72" t="str">
        <f t="shared" si="3"/>
        <v>GEO</v>
      </c>
      <c r="D121" s="71">
        <f t="shared" si="4"/>
        <v>4</v>
      </c>
      <c r="E121" s="83" t="str">
        <f t="shared" si="5"/>
        <v>09</v>
      </c>
    </row>
    <row r="122" spans="1:5" x14ac:dyDescent="0.25">
      <c r="A122" s="67" t="s">
        <v>155</v>
      </c>
      <c r="B122" s="71" t="s">
        <v>156</v>
      </c>
      <c r="C122" s="72" t="str">
        <f t="shared" si="3"/>
        <v>GEO</v>
      </c>
      <c r="D122" s="71">
        <f t="shared" si="4"/>
        <v>4</v>
      </c>
      <c r="E122" s="83" t="str">
        <f t="shared" si="5"/>
        <v>10</v>
      </c>
    </row>
    <row r="123" spans="1:5" x14ac:dyDescent="0.25">
      <c r="A123" s="67" t="s">
        <v>157</v>
      </c>
      <c r="B123" s="71" t="s">
        <v>158</v>
      </c>
      <c r="C123" s="72" t="str">
        <f t="shared" si="3"/>
        <v>GEO</v>
      </c>
      <c r="D123" s="71">
        <f t="shared" si="4"/>
        <v>4</v>
      </c>
      <c r="E123" s="83" t="str">
        <f t="shared" si="5"/>
        <v>11</v>
      </c>
    </row>
    <row r="124" spans="1:5" x14ac:dyDescent="0.25">
      <c r="A124" s="67" t="s">
        <v>159</v>
      </c>
      <c r="B124" s="71" t="s">
        <v>160</v>
      </c>
      <c r="C124" s="72" t="str">
        <f t="shared" si="3"/>
        <v>GEO</v>
      </c>
      <c r="D124" s="71">
        <f t="shared" si="4"/>
        <v>4</v>
      </c>
      <c r="E124" s="83" t="str">
        <f t="shared" si="5"/>
        <v>12</v>
      </c>
    </row>
    <row r="125" spans="1:5" x14ac:dyDescent="0.25">
      <c r="A125" s="67" t="s">
        <v>165</v>
      </c>
      <c r="B125" s="71" t="s">
        <v>166</v>
      </c>
      <c r="C125" s="72" t="str">
        <f t="shared" si="3"/>
        <v>BIO</v>
      </c>
      <c r="D125" s="71">
        <f t="shared" si="4"/>
        <v>5</v>
      </c>
      <c r="E125" s="83" t="str">
        <f t="shared" si="5"/>
        <v>01</v>
      </c>
    </row>
    <row r="126" spans="1:5" x14ac:dyDescent="0.25">
      <c r="A126" s="67" t="s">
        <v>167</v>
      </c>
      <c r="B126" s="71" t="s">
        <v>168</v>
      </c>
      <c r="C126" s="72" t="str">
        <f t="shared" si="3"/>
        <v>BIO</v>
      </c>
      <c r="D126" s="71">
        <f t="shared" si="4"/>
        <v>5</v>
      </c>
      <c r="E126" s="83" t="str">
        <f t="shared" si="5"/>
        <v>02</v>
      </c>
    </row>
    <row r="127" spans="1:5" x14ac:dyDescent="0.25">
      <c r="A127" s="67" t="s">
        <v>169</v>
      </c>
      <c r="B127" s="71" t="s">
        <v>170</v>
      </c>
      <c r="C127" s="72" t="str">
        <f t="shared" si="3"/>
        <v>BIO</v>
      </c>
      <c r="D127" s="71">
        <f t="shared" si="4"/>
        <v>5</v>
      </c>
      <c r="E127" s="83" t="str">
        <f t="shared" si="5"/>
        <v>03</v>
      </c>
    </row>
    <row r="128" spans="1:5" x14ac:dyDescent="0.25">
      <c r="A128" s="67" t="s">
        <v>171</v>
      </c>
      <c r="B128" s="71" t="s">
        <v>172</v>
      </c>
      <c r="C128" s="72" t="str">
        <f t="shared" si="3"/>
        <v>BIO</v>
      </c>
      <c r="D128" s="71">
        <f t="shared" si="4"/>
        <v>5</v>
      </c>
      <c r="E128" s="83" t="str">
        <f t="shared" si="5"/>
        <v>04</v>
      </c>
    </row>
    <row r="129" spans="1:5" x14ac:dyDescent="0.25">
      <c r="A129" s="67" t="s">
        <v>173</v>
      </c>
      <c r="B129" s="71" t="s">
        <v>174</v>
      </c>
      <c r="C129" s="72" t="str">
        <f t="shared" si="3"/>
        <v>BIO</v>
      </c>
      <c r="D129" s="71">
        <f t="shared" si="4"/>
        <v>5</v>
      </c>
      <c r="E129" s="83" t="str">
        <f t="shared" si="5"/>
        <v>05</v>
      </c>
    </row>
    <row r="130" spans="1:5" x14ac:dyDescent="0.25">
      <c r="A130" s="67" t="s">
        <v>175</v>
      </c>
      <c r="B130" s="71" t="s">
        <v>176</v>
      </c>
      <c r="C130" s="72" t="str">
        <f t="shared" si="3"/>
        <v>BIO</v>
      </c>
      <c r="D130" s="71">
        <f t="shared" si="4"/>
        <v>5</v>
      </c>
      <c r="E130" s="83" t="str">
        <f t="shared" si="5"/>
        <v>06</v>
      </c>
    </row>
    <row r="131" spans="1:5" x14ac:dyDescent="0.25">
      <c r="A131" s="67" t="s">
        <v>177</v>
      </c>
      <c r="B131" s="71" t="s">
        <v>178</v>
      </c>
      <c r="C131" s="72" t="str">
        <f t="shared" si="3"/>
        <v>BIO</v>
      </c>
      <c r="D131" s="71">
        <f t="shared" si="4"/>
        <v>5</v>
      </c>
      <c r="E131" s="83" t="str">
        <f t="shared" si="5"/>
        <v>07</v>
      </c>
    </row>
    <row r="132" spans="1:5" x14ac:dyDescent="0.25">
      <c r="A132" s="67" t="s">
        <v>179</v>
      </c>
      <c r="B132" s="71" t="s">
        <v>180</v>
      </c>
      <c r="C132" s="72" t="str">
        <f t="shared" si="3"/>
        <v>BIO</v>
      </c>
      <c r="D132" s="71">
        <f t="shared" si="4"/>
        <v>5</v>
      </c>
      <c r="E132" s="83" t="str">
        <f t="shared" si="5"/>
        <v>08</v>
      </c>
    </row>
    <row r="133" spans="1:5" x14ac:dyDescent="0.25">
      <c r="A133" s="67" t="s">
        <v>181</v>
      </c>
      <c r="B133" s="71" t="s">
        <v>182</v>
      </c>
      <c r="C133" s="72" t="str">
        <f t="shared" si="3"/>
        <v>BIO</v>
      </c>
      <c r="D133" s="71">
        <f t="shared" si="4"/>
        <v>5</v>
      </c>
      <c r="E133" s="83" t="str">
        <f t="shared" si="5"/>
        <v>09</v>
      </c>
    </row>
    <row r="134" spans="1:5" x14ac:dyDescent="0.25">
      <c r="A134" s="67" t="s">
        <v>183</v>
      </c>
      <c r="B134" s="71" t="s">
        <v>184</v>
      </c>
      <c r="C134" s="72" t="str">
        <f t="shared" si="3"/>
        <v>BIO</v>
      </c>
      <c r="D134" s="71">
        <f t="shared" si="4"/>
        <v>5</v>
      </c>
      <c r="E134" s="83" t="str">
        <f t="shared" si="5"/>
        <v>10</v>
      </c>
    </row>
    <row r="135" spans="1:5" x14ac:dyDescent="0.25">
      <c r="A135" s="67" t="s">
        <v>185</v>
      </c>
      <c r="B135" s="71" t="s">
        <v>186</v>
      </c>
      <c r="C135" s="72" t="str">
        <f t="shared" si="3"/>
        <v>BIO</v>
      </c>
      <c r="D135" s="71">
        <f t="shared" si="4"/>
        <v>5</v>
      </c>
      <c r="E135" s="83" t="str">
        <f t="shared" si="5"/>
        <v>11</v>
      </c>
    </row>
    <row r="136" spans="1:5" x14ac:dyDescent="0.25">
      <c r="A136" s="67" t="s">
        <v>187</v>
      </c>
      <c r="B136" s="71" t="s">
        <v>188</v>
      </c>
      <c r="C136" s="72" t="str">
        <f t="shared" si="3"/>
        <v>BIO</v>
      </c>
      <c r="D136" s="71">
        <f t="shared" si="4"/>
        <v>5</v>
      </c>
      <c r="E136" s="83" t="str">
        <f t="shared" si="5"/>
        <v>12</v>
      </c>
    </row>
    <row r="137" spans="1:5" x14ac:dyDescent="0.25">
      <c r="A137" s="67" t="s">
        <v>189</v>
      </c>
      <c r="B137" s="71" t="s">
        <v>190</v>
      </c>
      <c r="C137" s="72" t="str">
        <f t="shared" si="3"/>
        <v>BIO</v>
      </c>
      <c r="D137" s="71">
        <f t="shared" si="4"/>
        <v>5</v>
      </c>
      <c r="E137" s="83" t="str">
        <f t="shared" si="5"/>
        <v>13</v>
      </c>
    </row>
    <row r="138" spans="1:5" x14ac:dyDescent="0.25">
      <c r="A138" s="67" t="s">
        <v>191</v>
      </c>
      <c r="B138" s="71" t="s">
        <v>192</v>
      </c>
      <c r="C138" s="72" t="str">
        <f t="shared" si="3"/>
        <v>BIO</v>
      </c>
      <c r="D138" s="71">
        <f t="shared" si="4"/>
        <v>5</v>
      </c>
      <c r="E138" s="83" t="str">
        <f t="shared" si="5"/>
        <v>14</v>
      </c>
    </row>
    <row r="139" spans="1:5" x14ac:dyDescent="0.25">
      <c r="A139" s="67" t="s">
        <v>193</v>
      </c>
      <c r="B139" s="71" t="s">
        <v>194</v>
      </c>
      <c r="C139" s="72" t="str">
        <f t="shared" si="3"/>
        <v>BIO</v>
      </c>
      <c r="D139" s="71">
        <f t="shared" si="4"/>
        <v>5</v>
      </c>
      <c r="E139" s="83" t="str">
        <f t="shared" si="5"/>
        <v>15</v>
      </c>
    </row>
    <row r="140" spans="1:5" x14ac:dyDescent="0.25">
      <c r="A140" s="67" t="s">
        <v>195</v>
      </c>
      <c r="B140" s="71" t="s">
        <v>196</v>
      </c>
      <c r="C140" s="72" t="str">
        <f t="shared" si="3"/>
        <v>BIO</v>
      </c>
      <c r="D140" s="71">
        <f t="shared" si="4"/>
        <v>5</v>
      </c>
      <c r="E140" s="83" t="str">
        <f t="shared" si="5"/>
        <v>16</v>
      </c>
    </row>
    <row r="141" spans="1:5" x14ac:dyDescent="0.25">
      <c r="A141" s="67" t="s">
        <v>197</v>
      </c>
      <c r="B141" s="71" t="s">
        <v>198</v>
      </c>
      <c r="C141" s="72" t="str">
        <f t="shared" si="3"/>
        <v>BIO</v>
      </c>
      <c r="D141" s="71">
        <f t="shared" si="4"/>
        <v>5</v>
      </c>
      <c r="E141" s="83" t="str">
        <f t="shared" si="5"/>
        <v>17</v>
      </c>
    </row>
    <row r="142" spans="1:5" x14ac:dyDescent="0.25">
      <c r="A142" s="67" t="s">
        <v>199</v>
      </c>
      <c r="B142" s="71" t="s">
        <v>200</v>
      </c>
      <c r="C142" s="72" t="str">
        <f t="shared" si="3"/>
        <v>BIO</v>
      </c>
      <c r="D142" s="71">
        <f t="shared" si="4"/>
        <v>5</v>
      </c>
      <c r="E142" s="83" t="str">
        <f t="shared" si="5"/>
        <v>18</v>
      </c>
    </row>
    <row r="143" spans="1:5" x14ac:dyDescent="0.25">
      <c r="A143" s="67" t="s">
        <v>201</v>
      </c>
      <c r="B143" s="71" t="s">
        <v>202</v>
      </c>
      <c r="C143" s="72" t="str">
        <f t="shared" si="3"/>
        <v>BIO</v>
      </c>
      <c r="D143" s="71">
        <f t="shared" si="4"/>
        <v>5</v>
      </c>
      <c r="E143" s="83" t="str">
        <f t="shared" si="5"/>
        <v>19</v>
      </c>
    </row>
    <row r="144" spans="1:5" x14ac:dyDescent="0.25">
      <c r="A144" s="67" t="s">
        <v>205</v>
      </c>
      <c r="B144" s="71" t="s">
        <v>206</v>
      </c>
      <c r="C144" s="72" t="str">
        <f t="shared" si="3"/>
        <v>MED</v>
      </c>
      <c r="D144" s="71">
        <f t="shared" si="4"/>
        <v>6</v>
      </c>
      <c r="E144" s="83" t="str">
        <f t="shared" si="5"/>
        <v>01</v>
      </c>
    </row>
    <row r="145" spans="1:5" x14ac:dyDescent="0.25">
      <c r="A145" s="67" t="s">
        <v>207</v>
      </c>
      <c r="B145" s="71" t="s">
        <v>208</v>
      </c>
      <c r="C145" s="72" t="str">
        <f t="shared" si="3"/>
        <v>MED</v>
      </c>
      <c r="D145" s="71">
        <f t="shared" si="4"/>
        <v>6</v>
      </c>
      <c r="E145" s="83" t="str">
        <f t="shared" si="5"/>
        <v>02</v>
      </c>
    </row>
    <row r="146" spans="1:5" x14ac:dyDescent="0.25">
      <c r="A146" s="67" t="s">
        <v>209</v>
      </c>
      <c r="B146" s="71" t="s">
        <v>210</v>
      </c>
      <c r="C146" s="72" t="str">
        <f t="shared" si="3"/>
        <v>MED</v>
      </c>
      <c r="D146" s="71">
        <f t="shared" si="4"/>
        <v>6</v>
      </c>
      <c r="E146" s="83" t="str">
        <f t="shared" si="5"/>
        <v>03</v>
      </c>
    </row>
    <row r="147" spans="1:5" x14ac:dyDescent="0.25">
      <c r="A147" s="67" t="s">
        <v>211</v>
      </c>
      <c r="B147" s="71" t="s">
        <v>212</v>
      </c>
      <c r="C147" s="72" t="str">
        <f t="shared" si="3"/>
        <v>MED</v>
      </c>
      <c r="D147" s="71">
        <f t="shared" si="4"/>
        <v>6</v>
      </c>
      <c r="E147" s="83" t="str">
        <f t="shared" si="5"/>
        <v>04</v>
      </c>
    </row>
    <row r="148" spans="1:5" x14ac:dyDescent="0.25">
      <c r="A148" s="67" t="s">
        <v>213</v>
      </c>
      <c r="B148" s="71" t="s">
        <v>214</v>
      </c>
      <c r="C148" s="72" t="str">
        <f t="shared" ref="C148:C211" si="6">IF($A148="","",LEFT($A148,FIND("/",$A148)-1))</f>
        <v>MED</v>
      </c>
      <c r="D148" s="71">
        <f t="shared" ref="D148:D211" si="7">IF($C148="","",VLOOKUP($C148,$B$30:$C$79,2,FALSE) )</f>
        <v>6</v>
      </c>
      <c r="E148" s="83" t="str">
        <f t="shared" ref="E148:E211" si="8">IF($A148="","",RIGHT($A148,LEN($A148)-FIND("/",$A148)))</f>
        <v>05</v>
      </c>
    </row>
    <row r="149" spans="1:5" x14ac:dyDescent="0.25">
      <c r="A149" s="67" t="s">
        <v>215</v>
      </c>
      <c r="B149" s="71" t="s">
        <v>216</v>
      </c>
      <c r="C149" s="72" t="str">
        <f t="shared" si="6"/>
        <v>MED</v>
      </c>
      <c r="D149" s="71">
        <f t="shared" si="7"/>
        <v>6</v>
      </c>
      <c r="E149" s="83" t="str">
        <f t="shared" si="8"/>
        <v>06</v>
      </c>
    </row>
    <row r="150" spans="1:5" x14ac:dyDescent="0.25">
      <c r="A150" s="67" t="s">
        <v>217</v>
      </c>
      <c r="B150" s="71" t="s">
        <v>218</v>
      </c>
      <c r="C150" s="72" t="str">
        <f t="shared" si="6"/>
        <v>MED</v>
      </c>
      <c r="D150" s="71">
        <f t="shared" si="7"/>
        <v>6</v>
      </c>
      <c r="E150" s="83" t="str">
        <f t="shared" si="8"/>
        <v>07</v>
      </c>
    </row>
    <row r="151" spans="1:5" x14ac:dyDescent="0.25">
      <c r="A151" s="67" t="s">
        <v>219</v>
      </c>
      <c r="B151" s="71" t="s">
        <v>220</v>
      </c>
      <c r="C151" s="72" t="str">
        <f t="shared" si="6"/>
        <v>MED</v>
      </c>
      <c r="D151" s="71">
        <f t="shared" si="7"/>
        <v>6</v>
      </c>
      <c r="E151" s="83" t="str">
        <f t="shared" si="8"/>
        <v>08</v>
      </c>
    </row>
    <row r="152" spans="1:5" x14ac:dyDescent="0.25">
      <c r="A152" s="67" t="s">
        <v>221</v>
      </c>
      <c r="B152" s="71" t="s">
        <v>222</v>
      </c>
      <c r="C152" s="72" t="str">
        <f t="shared" si="6"/>
        <v>MED</v>
      </c>
      <c r="D152" s="71">
        <f t="shared" si="7"/>
        <v>6</v>
      </c>
      <c r="E152" s="83" t="str">
        <f t="shared" si="8"/>
        <v>09</v>
      </c>
    </row>
    <row r="153" spans="1:5" x14ac:dyDescent="0.25">
      <c r="A153" s="67" t="s">
        <v>223</v>
      </c>
      <c r="B153" s="71" t="s">
        <v>224</v>
      </c>
      <c r="C153" s="72" t="str">
        <f t="shared" si="6"/>
        <v>MED</v>
      </c>
      <c r="D153" s="71">
        <f t="shared" si="7"/>
        <v>6</v>
      </c>
      <c r="E153" s="83" t="str">
        <f t="shared" si="8"/>
        <v>10</v>
      </c>
    </row>
    <row r="154" spans="1:5" x14ac:dyDescent="0.25">
      <c r="A154" s="67" t="s">
        <v>225</v>
      </c>
      <c r="B154" s="71" t="s">
        <v>226</v>
      </c>
      <c r="C154" s="72" t="str">
        <f t="shared" si="6"/>
        <v>MED</v>
      </c>
      <c r="D154" s="71">
        <f t="shared" si="7"/>
        <v>6</v>
      </c>
      <c r="E154" s="83" t="str">
        <f t="shared" si="8"/>
        <v>11</v>
      </c>
    </row>
    <row r="155" spans="1:5" x14ac:dyDescent="0.25">
      <c r="A155" s="67" t="s">
        <v>227</v>
      </c>
      <c r="B155" s="71" t="s">
        <v>228</v>
      </c>
      <c r="C155" s="72" t="str">
        <f t="shared" si="6"/>
        <v>MED</v>
      </c>
      <c r="D155" s="71">
        <f t="shared" si="7"/>
        <v>6</v>
      </c>
      <c r="E155" s="83" t="str">
        <f t="shared" si="8"/>
        <v>12</v>
      </c>
    </row>
    <row r="156" spans="1:5" x14ac:dyDescent="0.25">
      <c r="A156" s="67" t="s">
        <v>229</v>
      </c>
      <c r="B156" s="71" t="s">
        <v>230</v>
      </c>
      <c r="C156" s="72" t="str">
        <f t="shared" si="6"/>
        <v>MED</v>
      </c>
      <c r="D156" s="71">
        <f t="shared" si="7"/>
        <v>6</v>
      </c>
      <c r="E156" s="83" t="str">
        <f t="shared" si="8"/>
        <v>13</v>
      </c>
    </row>
    <row r="157" spans="1:5" x14ac:dyDescent="0.25">
      <c r="A157" s="67" t="s">
        <v>231</v>
      </c>
      <c r="B157" s="71" t="s">
        <v>232</v>
      </c>
      <c r="C157" s="72" t="str">
        <f t="shared" si="6"/>
        <v>MED</v>
      </c>
      <c r="D157" s="71">
        <f t="shared" si="7"/>
        <v>6</v>
      </c>
      <c r="E157" s="83" t="str">
        <f t="shared" si="8"/>
        <v>14</v>
      </c>
    </row>
    <row r="158" spans="1:5" x14ac:dyDescent="0.25">
      <c r="A158" s="67" t="s">
        <v>233</v>
      </c>
      <c r="B158" s="71" t="s">
        <v>234</v>
      </c>
      <c r="C158" s="72" t="str">
        <f t="shared" si="6"/>
        <v>MED</v>
      </c>
      <c r="D158" s="71">
        <f t="shared" si="7"/>
        <v>6</v>
      </c>
      <c r="E158" s="83" t="str">
        <f t="shared" si="8"/>
        <v>15</v>
      </c>
    </row>
    <row r="159" spans="1:5" x14ac:dyDescent="0.25">
      <c r="A159" s="67" t="s">
        <v>235</v>
      </c>
      <c r="B159" s="71" t="s">
        <v>236</v>
      </c>
      <c r="C159" s="72" t="str">
        <f t="shared" si="6"/>
        <v>MED</v>
      </c>
      <c r="D159" s="71">
        <f t="shared" si="7"/>
        <v>6</v>
      </c>
      <c r="E159" s="83" t="str">
        <f t="shared" si="8"/>
        <v>16</v>
      </c>
    </row>
    <row r="160" spans="1:5" x14ac:dyDescent="0.25">
      <c r="A160" s="67" t="s">
        <v>237</v>
      </c>
      <c r="B160" s="71" t="s">
        <v>238</v>
      </c>
      <c r="C160" s="72" t="str">
        <f t="shared" si="6"/>
        <v>MED</v>
      </c>
      <c r="D160" s="71">
        <f t="shared" si="7"/>
        <v>6</v>
      </c>
      <c r="E160" s="83" t="str">
        <f t="shared" si="8"/>
        <v>17</v>
      </c>
    </row>
    <row r="161" spans="1:5" x14ac:dyDescent="0.25">
      <c r="A161" s="67" t="s">
        <v>239</v>
      </c>
      <c r="B161" s="71" t="s">
        <v>240</v>
      </c>
      <c r="C161" s="72" t="str">
        <f t="shared" si="6"/>
        <v>MED</v>
      </c>
      <c r="D161" s="71">
        <f t="shared" si="7"/>
        <v>6</v>
      </c>
      <c r="E161" s="83" t="str">
        <f t="shared" si="8"/>
        <v>18</v>
      </c>
    </row>
    <row r="162" spans="1:5" x14ac:dyDescent="0.25">
      <c r="A162" s="67" t="s">
        <v>241</v>
      </c>
      <c r="B162" s="71" t="s">
        <v>242</v>
      </c>
      <c r="C162" s="72" t="str">
        <f t="shared" si="6"/>
        <v>MED</v>
      </c>
      <c r="D162" s="71">
        <f t="shared" si="7"/>
        <v>6</v>
      </c>
      <c r="E162" s="83" t="str">
        <f t="shared" si="8"/>
        <v>19</v>
      </c>
    </row>
    <row r="163" spans="1:5" x14ac:dyDescent="0.25">
      <c r="A163" s="67" t="s">
        <v>243</v>
      </c>
      <c r="B163" s="71" t="s">
        <v>244</v>
      </c>
      <c r="C163" s="72" t="str">
        <f t="shared" si="6"/>
        <v>MED</v>
      </c>
      <c r="D163" s="71">
        <f t="shared" si="7"/>
        <v>6</v>
      </c>
      <c r="E163" s="83" t="str">
        <f t="shared" si="8"/>
        <v>20</v>
      </c>
    </row>
    <row r="164" spans="1:5" x14ac:dyDescent="0.25">
      <c r="A164" s="67" t="s">
        <v>245</v>
      </c>
      <c r="B164" s="71" t="s">
        <v>246</v>
      </c>
      <c r="C164" s="72" t="str">
        <f t="shared" si="6"/>
        <v>MED</v>
      </c>
      <c r="D164" s="71">
        <f t="shared" si="7"/>
        <v>6</v>
      </c>
      <c r="E164" s="83" t="str">
        <f t="shared" si="8"/>
        <v>21</v>
      </c>
    </row>
    <row r="165" spans="1:5" x14ac:dyDescent="0.25">
      <c r="A165" s="67" t="s">
        <v>247</v>
      </c>
      <c r="B165" s="71" t="s">
        <v>248</v>
      </c>
      <c r="C165" s="72" t="str">
        <f t="shared" si="6"/>
        <v>MED</v>
      </c>
      <c r="D165" s="71">
        <f t="shared" si="7"/>
        <v>6</v>
      </c>
      <c r="E165" s="83" t="str">
        <f t="shared" si="8"/>
        <v>22</v>
      </c>
    </row>
    <row r="166" spans="1:5" x14ac:dyDescent="0.25">
      <c r="A166" s="67" t="s">
        <v>249</v>
      </c>
      <c r="B166" s="71" t="s">
        <v>250</v>
      </c>
      <c r="C166" s="72" t="str">
        <f t="shared" si="6"/>
        <v>MED</v>
      </c>
      <c r="D166" s="71">
        <f t="shared" si="7"/>
        <v>6</v>
      </c>
      <c r="E166" s="83" t="str">
        <f t="shared" si="8"/>
        <v>23</v>
      </c>
    </row>
    <row r="167" spans="1:5" x14ac:dyDescent="0.25">
      <c r="A167" s="67" t="s">
        <v>251</v>
      </c>
      <c r="B167" s="71" t="s">
        <v>252</v>
      </c>
      <c r="C167" s="72" t="str">
        <f t="shared" si="6"/>
        <v>MED</v>
      </c>
      <c r="D167" s="71">
        <f t="shared" si="7"/>
        <v>6</v>
      </c>
      <c r="E167" s="83" t="str">
        <f t="shared" si="8"/>
        <v>24</v>
      </c>
    </row>
    <row r="168" spans="1:5" x14ac:dyDescent="0.25">
      <c r="A168" s="67" t="s">
        <v>253</v>
      </c>
      <c r="B168" s="71" t="s">
        <v>254</v>
      </c>
      <c r="C168" s="72" t="str">
        <f t="shared" si="6"/>
        <v>MED</v>
      </c>
      <c r="D168" s="71">
        <f t="shared" si="7"/>
        <v>6</v>
      </c>
      <c r="E168" s="83" t="str">
        <f t="shared" si="8"/>
        <v>25</v>
      </c>
    </row>
    <row r="169" spans="1:5" x14ac:dyDescent="0.25">
      <c r="A169" s="67" t="s">
        <v>255</v>
      </c>
      <c r="B169" s="71" t="s">
        <v>256</v>
      </c>
      <c r="C169" s="72" t="str">
        <f t="shared" si="6"/>
        <v>MED</v>
      </c>
      <c r="D169" s="71">
        <f t="shared" si="7"/>
        <v>6</v>
      </c>
      <c r="E169" s="83" t="str">
        <f t="shared" si="8"/>
        <v>26</v>
      </c>
    </row>
    <row r="170" spans="1:5" x14ac:dyDescent="0.25">
      <c r="A170" s="67" t="s">
        <v>257</v>
      </c>
      <c r="B170" s="71" t="s">
        <v>258</v>
      </c>
      <c r="C170" s="72" t="str">
        <f t="shared" si="6"/>
        <v>MED</v>
      </c>
      <c r="D170" s="71">
        <f t="shared" si="7"/>
        <v>6</v>
      </c>
      <c r="E170" s="83" t="str">
        <f t="shared" si="8"/>
        <v>27</v>
      </c>
    </row>
    <row r="171" spans="1:5" x14ac:dyDescent="0.25">
      <c r="A171" s="67" t="s">
        <v>259</v>
      </c>
      <c r="B171" s="71" t="s">
        <v>260</v>
      </c>
      <c r="C171" s="72" t="str">
        <f t="shared" si="6"/>
        <v>MED</v>
      </c>
      <c r="D171" s="71">
        <f t="shared" si="7"/>
        <v>6</v>
      </c>
      <c r="E171" s="83" t="str">
        <f t="shared" si="8"/>
        <v>28</v>
      </c>
    </row>
    <row r="172" spans="1:5" x14ac:dyDescent="0.25">
      <c r="A172" s="67" t="s">
        <v>261</v>
      </c>
      <c r="B172" s="71" t="s">
        <v>262</v>
      </c>
      <c r="C172" s="72" t="str">
        <f t="shared" si="6"/>
        <v>MED</v>
      </c>
      <c r="D172" s="71">
        <f t="shared" si="7"/>
        <v>6</v>
      </c>
      <c r="E172" s="83" t="str">
        <f t="shared" si="8"/>
        <v>29</v>
      </c>
    </row>
    <row r="173" spans="1:5" x14ac:dyDescent="0.25">
      <c r="A173" s="67" t="s">
        <v>263</v>
      </c>
      <c r="B173" s="71" t="s">
        <v>264</v>
      </c>
      <c r="C173" s="72" t="str">
        <f t="shared" si="6"/>
        <v>MED</v>
      </c>
      <c r="D173" s="71">
        <f t="shared" si="7"/>
        <v>6</v>
      </c>
      <c r="E173" s="83" t="str">
        <f t="shared" si="8"/>
        <v>30</v>
      </c>
    </row>
    <row r="174" spans="1:5" x14ac:dyDescent="0.25">
      <c r="A174" s="67" t="s">
        <v>265</v>
      </c>
      <c r="B174" s="71" t="s">
        <v>266</v>
      </c>
      <c r="C174" s="72" t="str">
        <f t="shared" si="6"/>
        <v>MED</v>
      </c>
      <c r="D174" s="71">
        <f t="shared" si="7"/>
        <v>6</v>
      </c>
      <c r="E174" s="83" t="str">
        <f t="shared" si="8"/>
        <v>31</v>
      </c>
    </row>
    <row r="175" spans="1:5" x14ac:dyDescent="0.25">
      <c r="A175" s="67" t="s">
        <v>267</v>
      </c>
      <c r="B175" s="71" t="s">
        <v>268</v>
      </c>
      <c r="C175" s="72" t="str">
        <f t="shared" si="6"/>
        <v>MED</v>
      </c>
      <c r="D175" s="71">
        <f t="shared" si="7"/>
        <v>6</v>
      </c>
      <c r="E175" s="83" t="str">
        <f t="shared" si="8"/>
        <v>32</v>
      </c>
    </row>
    <row r="176" spans="1:5" x14ac:dyDescent="0.25">
      <c r="A176" s="67" t="s">
        <v>269</v>
      </c>
      <c r="B176" s="71" t="s">
        <v>270</v>
      </c>
      <c r="C176" s="72" t="str">
        <f t="shared" si="6"/>
        <v>MED</v>
      </c>
      <c r="D176" s="71">
        <f t="shared" si="7"/>
        <v>6</v>
      </c>
      <c r="E176" s="83" t="str">
        <f t="shared" si="8"/>
        <v>33</v>
      </c>
    </row>
    <row r="177" spans="1:5" x14ac:dyDescent="0.25">
      <c r="A177" s="67" t="s">
        <v>271</v>
      </c>
      <c r="B177" s="71" t="s">
        <v>272</v>
      </c>
      <c r="C177" s="72" t="str">
        <f t="shared" si="6"/>
        <v>MED</v>
      </c>
      <c r="D177" s="71">
        <f t="shared" si="7"/>
        <v>6</v>
      </c>
      <c r="E177" s="83" t="str">
        <f t="shared" si="8"/>
        <v>34</v>
      </c>
    </row>
    <row r="178" spans="1:5" x14ac:dyDescent="0.25">
      <c r="A178" s="67" t="s">
        <v>273</v>
      </c>
      <c r="B178" s="71" t="s">
        <v>274</v>
      </c>
      <c r="C178" s="72" t="str">
        <f t="shared" si="6"/>
        <v>MED</v>
      </c>
      <c r="D178" s="71">
        <f t="shared" si="7"/>
        <v>6</v>
      </c>
      <c r="E178" s="83" t="str">
        <f t="shared" si="8"/>
        <v>35</v>
      </c>
    </row>
    <row r="179" spans="1:5" x14ac:dyDescent="0.25">
      <c r="A179" s="67" t="s">
        <v>275</v>
      </c>
      <c r="B179" s="71" t="s">
        <v>276</v>
      </c>
      <c r="C179" s="72" t="str">
        <f t="shared" si="6"/>
        <v>MED</v>
      </c>
      <c r="D179" s="71">
        <f t="shared" si="7"/>
        <v>6</v>
      </c>
      <c r="E179" s="83" t="str">
        <f t="shared" si="8"/>
        <v>36</v>
      </c>
    </row>
    <row r="180" spans="1:5" x14ac:dyDescent="0.25">
      <c r="A180" s="67" t="s">
        <v>277</v>
      </c>
      <c r="B180" s="71" t="s">
        <v>278</v>
      </c>
      <c r="C180" s="72" t="str">
        <f t="shared" si="6"/>
        <v>MED</v>
      </c>
      <c r="D180" s="71">
        <f t="shared" si="7"/>
        <v>6</v>
      </c>
      <c r="E180" s="83" t="str">
        <f t="shared" si="8"/>
        <v>37</v>
      </c>
    </row>
    <row r="181" spans="1:5" x14ac:dyDescent="0.25">
      <c r="A181" s="67" t="s">
        <v>279</v>
      </c>
      <c r="B181" s="71" t="s">
        <v>280</v>
      </c>
      <c r="C181" s="72" t="str">
        <f t="shared" si="6"/>
        <v>MED</v>
      </c>
      <c r="D181" s="71">
        <f t="shared" si="7"/>
        <v>6</v>
      </c>
      <c r="E181" s="83" t="str">
        <f t="shared" si="8"/>
        <v>38</v>
      </c>
    </row>
    <row r="182" spans="1:5" x14ac:dyDescent="0.25">
      <c r="A182" s="67" t="s">
        <v>281</v>
      </c>
      <c r="B182" s="71" t="s">
        <v>282</v>
      </c>
      <c r="C182" s="72" t="str">
        <f t="shared" si="6"/>
        <v>MED</v>
      </c>
      <c r="D182" s="71">
        <f t="shared" si="7"/>
        <v>6</v>
      </c>
      <c r="E182" s="83" t="str">
        <f t="shared" si="8"/>
        <v>39</v>
      </c>
    </row>
    <row r="183" spans="1:5" x14ac:dyDescent="0.25">
      <c r="A183" s="67" t="s">
        <v>283</v>
      </c>
      <c r="B183" s="71" t="s">
        <v>284</v>
      </c>
      <c r="C183" s="72" t="str">
        <f t="shared" si="6"/>
        <v>MED</v>
      </c>
      <c r="D183" s="71">
        <f t="shared" si="7"/>
        <v>6</v>
      </c>
      <c r="E183" s="83" t="str">
        <f t="shared" si="8"/>
        <v>40</v>
      </c>
    </row>
    <row r="184" spans="1:5" x14ac:dyDescent="0.25">
      <c r="A184" s="67" t="s">
        <v>285</v>
      </c>
      <c r="B184" s="71" t="s">
        <v>286</v>
      </c>
      <c r="C184" s="72" t="str">
        <f t="shared" si="6"/>
        <v>MED</v>
      </c>
      <c r="D184" s="71">
        <f t="shared" si="7"/>
        <v>6</v>
      </c>
      <c r="E184" s="83" t="str">
        <f t="shared" si="8"/>
        <v>41</v>
      </c>
    </row>
    <row r="185" spans="1:5" x14ac:dyDescent="0.25">
      <c r="A185" s="67" t="s">
        <v>287</v>
      </c>
      <c r="B185" s="71" t="s">
        <v>288</v>
      </c>
      <c r="C185" s="72" t="str">
        <f t="shared" si="6"/>
        <v>MED</v>
      </c>
      <c r="D185" s="71">
        <f t="shared" si="7"/>
        <v>6</v>
      </c>
      <c r="E185" s="83" t="str">
        <f t="shared" si="8"/>
        <v>42</v>
      </c>
    </row>
    <row r="186" spans="1:5" x14ac:dyDescent="0.25">
      <c r="A186" s="67" t="s">
        <v>289</v>
      </c>
      <c r="B186" s="71" t="s">
        <v>290</v>
      </c>
      <c r="C186" s="72" t="str">
        <f t="shared" si="6"/>
        <v>MED</v>
      </c>
      <c r="D186" s="71">
        <f t="shared" si="7"/>
        <v>6</v>
      </c>
      <c r="E186" s="83" t="str">
        <f t="shared" si="8"/>
        <v>43</v>
      </c>
    </row>
    <row r="187" spans="1:5" x14ac:dyDescent="0.25">
      <c r="A187" s="67" t="s">
        <v>291</v>
      </c>
      <c r="B187" s="71" t="s">
        <v>292</v>
      </c>
      <c r="C187" s="72" t="str">
        <f t="shared" si="6"/>
        <v>MED</v>
      </c>
      <c r="D187" s="71">
        <f t="shared" si="7"/>
        <v>6</v>
      </c>
      <c r="E187" s="83" t="str">
        <f t="shared" si="8"/>
        <v>44</v>
      </c>
    </row>
    <row r="188" spans="1:5" x14ac:dyDescent="0.25">
      <c r="A188" s="67" t="s">
        <v>293</v>
      </c>
      <c r="B188" s="71" t="s">
        <v>294</v>
      </c>
      <c r="C188" s="72" t="str">
        <f t="shared" si="6"/>
        <v>MED</v>
      </c>
      <c r="D188" s="71">
        <f t="shared" si="7"/>
        <v>6</v>
      </c>
      <c r="E188" s="83" t="str">
        <f t="shared" si="8"/>
        <v>45</v>
      </c>
    </row>
    <row r="189" spans="1:5" x14ac:dyDescent="0.25">
      <c r="A189" s="67" t="s">
        <v>295</v>
      </c>
      <c r="B189" s="71" t="s">
        <v>296</v>
      </c>
      <c r="C189" s="72" t="str">
        <f t="shared" si="6"/>
        <v>MED</v>
      </c>
      <c r="D189" s="71">
        <f t="shared" si="7"/>
        <v>6</v>
      </c>
      <c r="E189" s="83" t="str">
        <f t="shared" si="8"/>
        <v>46</v>
      </c>
    </row>
    <row r="190" spans="1:5" x14ac:dyDescent="0.25">
      <c r="A190" s="67" t="s">
        <v>297</v>
      </c>
      <c r="B190" s="71" t="s">
        <v>298</v>
      </c>
      <c r="C190" s="72" t="str">
        <f t="shared" si="6"/>
        <v>MED</v>
      </c>
      <c r="D190" s="71">
        <f t="shared" si="7"/>
        <v>6</v>
      </c>
      <c r="E190" s="83" t="str">
        <f t="shared" si="8"/>
        <v>47</v>
      </c>
    </row>
    <row r="191" spans="1:5" x14ac:dyDescent="0.25">
      <c r="A191" s="67" t="s">
        <v>299</v>
      </c>
      <c r="B191" s="71" t="s">
        <v>300</v>
      </c>
      <c r="C191" s="72" t="str">
        <f t="shared" si="6"/>
        <v>MED</v>
      </c>
      <c r="D191" s="71">
        <f t="shared" si="7"/>
        <v>6</v>
      </c>
      <c r="E191" s="83" t="str">
        <f t="shared" si="8"/>
        <v>48</v>
      </c>
    </row>
    <row r="192" spans="1:5" x14ac:dyDescent="0.25">
      <c r="A192" s="67" t="s">
        <v>301</v>
      </c>
      <c r="B192" s="71" t="s">
        <v>302</v>
      </c>
      <c r="C192" s="72" t="str">
        <f t="shared" si="6"/>
        <v>MED</v>
      </c>
      <c r="D192" s="71">
        <f t="shared" si="7"/>
        <v>6</v>
      </c>
      <c r="E192" s="83" t="str">
        <f t="shared" si="8"/>
        <v>49</v>
      </c>
    </row>
    <row r="193" spans="1:5" x14ac:dyDescent="0.25">
      <c r="A193" s="67" t="s">
        <v>303</v>
      </c>
      <c r="B193" s="71" t="s">
        <v>304</v>
      </c>
      <c r="C193" s="72" t="str">
        <f t="shared" si="6"/>
        <v>MED</v>
      </c>
      <c r="D193" s="71">
        <f t="shared" si="7"/>
        <v>6</v>
      </c>
      <c r="E193" s="83" t="str">
        <f t="shared" si="8"/>
        <v>50</v>
      </c>
    </row>
    <row r="194" spans="1:5" x14ac:dyDescent="0.25">
      <c r="A194" s="54" t="s">
        <v>308</v>
      </c>
      <c r="B194" s="71" t="s">
        <v>309</v>
      </c>
      <c r="C194" s="72" t="str">
        <f t="shared" si="6"/>
        <v>AGR</v>
      </c>
      <c r="D194" s="71">
        <f t="shared" si="7"/>
        <v>7</v>
      </c>
      <c r="E194" s="83" t="str">
        <f t="shared" si="8"/>
        <v>01</v>
      </c>
    </row>
    <row r="195" spans="1:5" x14ac:dyDescent="0.25">
      <c r="A195" s="54" t="s">
        <v>310</v>
      </c>
      <c r="B195" s="71" t="s">
        <v>311</v>
      </c>
      <c r="C195" s="72" t="str">
        <f t="shared" si="6"/>
        <v>AGR</v>
      </c>
      <c r="D195" s="71">
        <f t="shared" si="7"/>
        <v>7</v>
      </c>
      <c r="E195" s="83" t="str">
        <f t="shared" si="8"/>
        <v>02</v>
      </c>
    </row>
    <row r="196" spans="1:5" x14ac:dyDescent="0.25">
      <c r="A196" s="54" t="s">
        <v>312</v>
      </c>
      <c r="B196" s="71" t="s">
        <v>313</v>
      </c>
      <c r="C196" s="72" t="str">
        <f t="shared" si="6"/>
        <v>AGR</v>
      </c>
      <c r="D196" s="71">
        <f t="shared" si="7"/>
        <v>7</v>
      </c>
      <c r="E196" s="83" t="str">
        <f t="shared" si="8"/>
        <v>03</v>
      </c>
    </row>
    <row r="197" spans="1:5" x14ac:dyDescent="0.25">
      <c r="A197" s="54" t="s">
        <v>314</v>
      </c>
      <c r="B197" s="71" t="s">
        <v>315</v>
      </c>
      <c r="C197" s="72" t="str">
        <f t="shared" si="6"/>
        <v>AGR</v>
      </c>
      <c r="D197" s="71">
        <f t="shared" si="7"/>
        <v>7</v>
      </c>
      <c r="E197" s="83" t="str">
        <f t="shared" si="8"/>
        <v>04</v>
      </c>
    </row>
    <row r="198" spans="1:5" x14ac:dyDescent="0.25">
      <c r="A198" s="54" t="s">
        <v>316</v>
      </c>
      <c r="B198" s="71" t="s">
        <v>317</v>
      </c>
      <c r="C198" s="72" t="str">
        <f t="shared" si="6"/>
        <v>AGR</v>
      </c>
      <c r="D198" s="71">
        <f t="shared" si="7"/>
        <v>7</v>
      </c>
      <c r="E198" s="83" t="str">
        <f t="shared" si="8"/>
        <v>05</v>
      </c>
    </row>
    <row r="199" spans="1:5" x14ac:dyDescent="0.25">
      <c r="A199" s="54" t="s">
        <v>318</v>
      </c>
      <c r="B199" s="71" t="s">
        <v>319</v>
      </c>
      <c r="C199" s="72" t="str">
        <f t="shared" si="6"/>
        <v>AGR</v>
      </c>
      <c r="D199" s="71">
        <f t="shared" si="7"/>
        <v>7</v>
      </c>
      <c r="E199" s="83" t="str">
        <f t="shared" si="8"/>
        <v>06</v>
      </c>
    </row>
    <row r="200" spans="1:5" x14ac:dyDescent="0.25">
      <c r="A200" s="54" t="s">
        <v>320</v>
      </c>
      <c r="B200" s="71" t="s">
        <v>321</v>
      </c>
      <c r="C200" s="72" t="str">
        <f t="shared" si="6"/>
        <v>AGR</v>
      </c>
      <c r="D200" s="71">
        <f t="shared" si="7"/>
        <v>7</v>
      </c>
      <c r="E200" s="83" t="str">
        <f t="shared" si="8"/>
        <v>07</v>
      </c>
    </row>
    <row r="201" spans="1:5" x14ac:dyDescent="0.25">
      <c r="A201" s="54" t="s">
        <v>322</v>
      </c>
      <c r="B201" s="71" t="s">
        <v>323</v>
      </c>
      <c r="C201" s="72" t="str">
        <f t="shared" si="6"/>
        <v>AGR</v>
      </c>
      <c r="D201" s="71">
        <f t="shared" si="7"/>
        <v>7</v>
      </c>
      <c r="E201" s="83" t="str">
        <f t="shared" si="8"/>
        <v>08</v>
      </c>
    </row>
    <row r="202" spans="1:5" x14ac:dyDescent="0.25">
      <c r="A202" s="54" t="s">
        <v>324</v>
      </c>
      <c r="B202" s="71" t="s">
        <v>325</v>
      </c>
      <c r="C202" s="72" t="str">
        <f t="shared" si="6"/>
        <v>AGR</v>
      </c>
      <c r="D202" s="71">
        <f t="shared" si="7"/>
        <v>7</v>
      </c>
      <c r="E202" s="83" t="str">
        <f t="shared" si="8"/>
        <v>09</v>
      </c>
    </row>
    <row r="203" spans="1:5" x14ac:dyDescent="0.25">
      <c r="A203" s="54" t="s">
        <v>326</v>
      </c>
      <c r="B203" s="71" t="s">
        <v>327</v>
      </c>
      <c r="C203" s="72" t="str">
        <f t="shared" si="6"/>
        <v>AGR</v>
      </c>
      <c r="D203" s="71">
        <f t="shared" si="7"/>
        <v>7</v>
      </c>
      <c r="E203" s="83" t="str">
        <f t="shared" si="8"/>
        <v>10</v>
      </c>
    </row>
    <row r="204" spans="1:5" x14ac:dyDescent="0.25">
      <c r="A204" s="54" t="s">
        <v>328</v>
      </c>
      <c r="B204" s="71" t="s">
        <v>329</v>
      </c>
      <c r="C204" s="72" t="str">
        <f t="shared" si="6"/>
        <v>AGR</v>
      </c>
      <c r="D204" s="71">
        <f t="shared" si="7"/>
        <v>7</v>
      </c>
      <c r="E204" s="83" t="str">
        <f t="shared" si="8"/>
        <v>11</v>
      </c>
    </row>
    <row r="205" spans="1:5" x14ac:dyDescent="0.25">
      <c r="A205" s="54" t="s">
        <v>330</v>
      </c>
      <c r="B205" s="71" t="s">
        <v>331</v>
      </c>
      <c r="C205" s="72" t="str">
        <f t="shared" si="6"/>
        <v>AGR</v>
      </c>
      <c r="D205" s="71">
        <f t="shared" si="7"/>
        <v>7</v>
      </c>
      <c r="E205" s="83" t="str">
        <f t="shared" si="8"/>
        <v>12</v>
      </c>
    </row>
    <row r="206" spans="1:5" x14ac:dyDescent="0.25">
      <c r="A206" s="54" t="s">
        <v>332</v>
      </c>
      <c r="B206" s="71" t="s">
        <v>333</v>
      </c>
      <c r="C206" s="72" t="str">
        <f t="shared" si="6"/>
        <v>AGR</v>
      </c>
      <c r="D206" s="71">
        <f t="shared" si="7"/>
        <v>7</v>
      </c>
      <c r="E206" s="83" t="str">
        <f t="shared" si="8"/>
        <v>13</v>
      </c>
    </row>
    <row r="207" spans="1:5" x14ac:dyDescent="0.25">
      <c r="A207" s="54" t="s">
        <v>334</v>
      </c>
      <c r="B207" s="71" t="s">
        <v>335</v>
      </c>
      <c r="C207" s="72" t="str">
        <f t="shared" si="6"/>
        <v>AGR</v>
      </c>
      <c r="D207" s="71">
        <f t="shared" si="7"/>
        <v>7</v>
      </c>
      <c r="E207" s="83" t="str">
        <f t="shared" si="8"/>
        <v>14</v>
      </c>
    </row>
    <row r="208" spans="1:5" x14ac:dyDescent="0.25">
      <c r="A208" s="54" t="s">
        <v>336</v>
      </c>
      <c r="B208" s="71" t="s">
        <v>337</v>
      </c>
      <c r="C208" s="72" t="str">
        <f t="shared" si="6"/>
        <v>AGR</v>
      </c>
      <c r="D208" s="71">
        <f t="shared" si="7"/>
        <v>7</v>
      </c>
      <c r="E208" s="83" t="str">
        <f t="shared" si="8"/>
        <v>15</v>
      </c>
    </row>
    <row r="209" spans="1:5" x14ac:dyDescent="0.25">
      <c r="A209" s="54" t="s">
        <v>338</v>
      </c>
      <c r="B209" s="71" t="s">
        <v>339</v>
      </c>
      <c r="C209" s="72" t="str">
        <f t="shared" si="6"/>
        <v>AGR</v>
      </c>
      <c r="D209" s="71">
        <f t="shared" si="7"/>
        <v>7</v>
      </c>
      <c r="E209" s="83" t="str">
        <f t="shared" si="8"/>
        <v>16</v>
      </c>
    </row>
    <row r="210" spans="1:5" x14ac:dyDescent="0.25">
      <c r="A210" s="54" t="s">
        <v>340</v>
      </c>
      <c r="B210" s="71" t="s">
        <v>341</v>
      </c>
      <c r="C210" s="72" t="str">
        <f t="shared" si="6"/>
        <v>AGR</v>
      </c>
      <c r="D210" s="71">
        <f t="shared" si="7"/>
        <v>7</v>
      </c>
      <c r="E210" s="83" t="str">
        <f t="shared" si="8"/>
        <v>17</v>
      </c>
    </row>
    <row r="211" spans="1:5" x14ac:dyDescent="0.25">
      <c r="A211" s="54" t="s">
        <v>342</v>
      </c>
      <c r="B211" s="71" t="s">
        <v>343</v>
      </c>
      <c r="C211" s="72" t="str">
        <f t="shared" si="6"/>
        <v>AGR</v>
      </c>
      <c r="D211" s="71">
        <f t="shared" si="7"/>
        <v>7</v>
      </c>
      <c r="E211" s="83" t="str">
        <f t="shared" si="8"/>
        <v>18</v>
      </c>
    </row>
    <row r="212" spans="1:5" x14ac:dyDescent="0.25">
      <c r="A212" s="54" t="s">
        <v>344</v>
      </c>
      <c r="B212" s="71" t="s">
        <v>345</v>
      </c>
      <c r="C212" s="72" t="str">
        <f t="shared" ref="C212:C275" si="9">IF($A212="","",LEFT($A212,FIND("/",$A212)-1))</f>
        <v>AGR</v>
      </c>
      <c r="D212" s="71">
        <f t="shared" ref="D212:D275" si="10">IF($C212="","",VLOOKUP($C212,$B$30:$C$79,2,FALSE) )</f>
        <v>7</v>
      </c>
      <c r="E212" s="83" t="str">
        <f t="shared" ref="E212:E275" si="11">IF($A212="","",RIGHT($A212,LEN($A212)-FIND("/",$A212)))</f>
        <v>19</v>
      </c>
    </row>
    <row r="213" spans="1:5" x14ac:dyDescent="0.25">
      <c r="A213" s="54" t="s">
        <v>346</v>
      </c>
      <c r="B213" s="71" t="s">
        <v>347</v>
      </c>
      <c r="C213" s="72" t="str">
        <f t="shared" si="9"/>
        <v>AGR</v>
      </c>
      <c r="D213" s="71">
        <f t="shared" si="10"/>
        <v>7</v>
      </c>
      <c r="E213" s="83" t="str">
        <f t="shared" si="11"/>
        <v>20</v>
      </c>
    </row>
    <row r="214" spans="1:5" x14ac:dyDescent="0.25">
      <c r="A214" s="54" t="s">
        <v>348</v>
      </c>
      <c r="B214" s="71" t="s">
        <v>349</v>
      </c>
      <c r="C214" s="72" t="str">
        <f t="shared" si="9"/>
        <v>VET</v>
      </c>
      <c r="D214" s="71">
        <f t="shared" si="10"/>
        <v>7</v>
      </c>
      <c r="E214" s="83" t="str">
        <f t="shared" si="11"/>
        <v>01</v>
      </c>
    </row>
    <row r="215" spans="1:5" x14ac:dyDescent="0.25">
      <c r="A215" s="54" t="s">
        <v>350</v>
      </c>
      <c r="B215" s="71" t="s">
        <v>351</v>
      </c>
      <c r="C215" s="72" t="str">
        <f t="shared" si="9"/>
        <v>VET</v>
      </c>
      <c r="D215" s="71">
        <f t="shared" si="10"/>
        <v>7</v>
      </c>
      <c r="E215" s="83" t="str">
        <f t="shared" si="11"/>
        <v>02</v>
      </c>
    </row>
    <row r="216" spans="1:5" x14ac:dyDescent="0.25">
      <c r="A216" s="54" t="s">
        <v>352</v>
      </c>
      <c r="B216" s="71" t="s">
        <v>353</v>
      </c>
      <c r="C216" s="72" t="str">
        <f t="shared" si="9"/>
        <v>VET</v>
      </c>
      <c r="D216" s="71">
        <f t="shared" si="10"/>
        <v>7</v>
      </c>
      <c r="E216" s="83" t="str">
        <f t="shared" si="11"/>
        <v>03</v>
      </c>
    </row>
    <row r="217" spans="1:5" x14ac:dyDescent="0.25">
      <c r="A217" s="54" t="s">
        <v>354</v>
      </c>
      <c r="B217" s="71" t="s">
        <v>355</v>
      </c>
      <c r="C217" s="72" t="str">
        <f t="shared" si="9"/>
        <v>VET</v>
      </c>
      <c r="D217" s="71">
        <f t="shared" si="10"/>
        <v>7</v>
      </c>
      <c r="E217" s="83" t="str">
        <f t="shared" si="11"/>
        <v>04</v>
      </c>
    </row>
    <row r="218" spans="1:5" x14ac:dyDescent="0.25">
      <c r="A218" s="54" t="s">
        <v>356</v>
      </c>
      <c r="B218" s="71" t="s">
        <v>357</v>
      </c>
      <c r="C218" s="72" t="str">
        <f t="shared" si="9"/>
        <v>VET</v>
      </c>
      <c r="D218" s="71">
        <f t="shared" si="10"/>
        <v>7</v>
      </c>
      <c r="E218" s="83" t="str">
        <f t="shared" si="11"/>
        <v>05</v>
      </c>
    </row>
    <row r="219" spans="1:5" x14ac:dyDescent="0.25">
      <c r="A219" s="54" t="s">
        <v>358</v>
      </c>
      <c r="B219" s="71" t="s">
        <v>359</v>
      </c>
      <c r="C219" s="72" t="str">
        <f t="shared" si="9"/>
        <v>VET</v>
      </c>
      <c r="D219" s="71">
        <f t="shared" si="10"/>
        <v>7</v>
      </c>
      <c r="E219" s="83" t="str">
        <f t="shared" si="11"/>
        <v>06</v>
      </c>
    </row>
    <row r="220" spans="1:5" x14ac:dyDescent="0.25">
      <c r="A220" s="54" t="s">
        <v>360</v>
      </c>
      <c r="B220" s="71" t="s">
        <v>361</v>
      </c>
      <c r="C220" s="72" t="str">
        <f t="shared" si="9"/>
        <v>VET</v>
      </c>
      <c r="D220" s="71">
        <f t="shared" si="10"/>
        <v>7</v>
      </c>
      <c r="E220" s="83" t="str">
        <f t="shared" si="11"/>
        <v>07</v>
      </c>
    </row>
    <row r="221" spans="1:5" x14ac:dyDescent="0.25">
      <c r="A221" s="54" t="s">
        <v>362</v>
      </c>
      <c r="B221" s="71" t="s">
        <v>363</v>
      </c>
      <c r="C221" s="72" t="str">
        <f t="shared" si="9"/>
        <v>VET</v>
      </c>
      <c r="D221" s="71">
        <f t="shared" si="10"/>
        <v>7</v>
      </c>
      <c r="E221" s="83" t="str">
        <f t="shared" si="11"/>
        <v>08</v>
      </c>
    </row>
    <row r="222" spans="1:5" x14ac:dyDescent="0.25">
      <c r="A222" s="54" t="s">
        <v>364</v>
      </c>
      <c r="B222" s="71" t="s">
        <v>365</v>
      </c>
      <c r="C222" s="72" t="str">
        <f t="shared" si="9"/>
        <v>VET</v>
      </c>
      <c r="D222" s="71">
        <f t="shared" si="10"/>
        <v>7</v>
      </c>
      <c r="E222" s="83" t="str">
        <f t="shared" si="11"/>
        <v>09</v>
      </c>
    </row>
    <row r="223" spans="1:5" x14ac:dyDescent="0.25">
      <c r="A223" s="54" t="s">
        <v>366</v>
      </c>
      <c r="B223" s="71" t="s">
        <v>367</v>
      </c>
      <c r="C223" s="72" t="str">
        <f t="shared" si="9"/>
        <v>VET</v>
      </c>
      <c r="D223" s="71">
        <f t="shared" si="10"/>
        <v>7</v>
      </c>
      <c r="E223" s="83" t="str">
        <f t="shared" si="11"/>
        <v>10</v>
      </c>
    </row>
    <row r="224" spans="1:5" x14ac:dyDescent="0.25">
      <c r="A224" s="54" t="s">
        <v>370</v>
      </c>
      <c r="B224" s="71" t="s">
        <v>371</v>
      </c>
      <c r="C224" s="72" t="str">
        <f t="shared" si="9"/>
        <v>ICAR</v>
      </c>
      <c r="D224" s="71">
        <f t="shared" si="10"/>
        <v>8</v>
      </c>
      <c r="E224" s="83" t="str">
        <f t="shared" si="11"/>
        <v>01</v>
      </c>
    </row>
    <row r="225" spans="1:5" x14ac:dyDescent="0.25">
      <c r="A225" s="54" t="s">
        <v>372</v>
      </c>
      <c r="B225" s="71" t="s">
        <v>373</v>
      </c>
      <c r="C225" s="72" t="str">
        <f t="shared" si="9"/>
        <v>ICAR</v>
      </c>
      <c r="D225" s="71">
        <f t="shared" si="10"/>
        <v>8</v>
      </c>
      <c r="E225" s="83" t="str">
        <f t="shared" si="11"/>
        <v>02</v>
      </c>
    </row>
    <row r="226" spans="1:5" x14ac:dyDescent="0.25">
      <c r="A226" s="54" t="s">
        <v>374</v>
      </c>
      <c r="B226" s="71" t="s">
        <v>375</v>
      </c>
      <c r="C226" s="72" t="str">
        <f t="shared" si="9"/>
        <v>ICAR</v>
      </c>
      <c r="D226" s="71">
        <f t="shared" si="10"/>
        <v>8</v>
      </c>
      <c r="E226" s="83" t="str">
        <f t="shared" si="11"/>
        <v>03</v>
      </c>
    </row>
    <row r="227" spans="1:5" x14ac:dyDescent="0.25">
      <c r="A227" s="54" t="s">
        <v>376</v>
      </c>
      <c r="B227" s="71" t="s">
        <v>377</v>
      </c>
      <c r="C227" s="72" t="str">
        <f t="shared" si="9"/>
        <v>ICAR</v>
      </c>
      <c r="D227" s="71">
        <f t="shared" si="10"/>
        <v>8</v>
      </c>
      <c r="E227" s="83" t="str">
        <f t="shared" si="11"/>
        <v>04</v>
      </c>
    </row>
    <row r="228" spans="1:5" x14ac:dyDescent="0.25">
      <c r="A228" s="54" t="s">
        <v>378</v>
      </c>
      <c r="B228" s="71" t="s">
        <v>379</v>
      </c>
      <c r="C228" s="72" t="str">
        <f t="shared" si="9"/>
        <v>ICAR</v>
      </c>
      <c r="D228" s="71">
        <f t="shared" si="10"/>
        <v>8</v>
      </c>
      <c r="E228" s="83" t="str">
        <f t="shared" si="11"/>
        <v>05</v>
      </c>
    </row>
    <row r="229" spans="1:5" x14ac:dyDescent="0.25">
      <c r="A229" s="54" t="s">
        <v>380</v>
      </c>
      <c r="B229" s="71" t="s">
        <v>381</v>
      </c>
      <c r="C229" s="72" t="str">
        <f t="shared" si="9"/>
        <v>ICAR</v>
      </c>
      <c r="D229" s="71">
        <f t="shared" si="10"/>
        <v>8</v>
      </c>
      <c r="E229" s="83" t="str">
        <f t="shared" si="11"/>
        <v>06</v>
      </c>
    </row>
    <row r="230" spans="1:5" x14ac:dyDescent="0.25">
      <c r="A230" s="54" t="s">
        <v>382</v>
      </c>
      <c r="B230" s="71" t="s">
        <v>383</v>
      </c>
      <c r="C230" s="72" t="str">
        <f t="shared" si="9"/>
        <v>ICAR</v>
      </c>
      <c r="D230" s="71">
        <f t="shared" si="10"/>
        <v>8</v>
      </c>
      <c r="E230" s="83" t="str">
        <f t="shared" si="11"/>
        <v>07</v>
      </c>
    </row>
    <row r="231" spans="1:5" x14ac:dyDescent="0.25">
      <c r="A231" s="54" t="s">
        <v>384</v>
      </c>
      <c r="B231" s="71" t="s">
        <v>385</v>
      </c>
      <c r="C231" s="72" t="str">
        <f t="shared" si="9"/>
        <v>ICAR</v>
      </c>
      <c r="D231" s="71">
        <f t="shared" si="10"/>
        <v>8</v>
      </c>
      <c r="E231" s="83" t="str">
        <f t="shared" si="11"/>
        <v>08</v>
      </c>
    </row>
    <row r="232" spans="1:5" x14ac:dyDescent="0.25">
      <c r="A232" s="54" t="s">
        <v>386</v>
      </c>
      <c r="B232" s="71" t="s">
        <v>387</v>
      </c>
      <c r="C232" s="72" t="str">
        <f t="shared" si="9"/>
        <v>ICAR</v>
      </c>
      <c r="D232" s="71">
        <f t="shared" si="10"/>
        <v>8</v>
      </c>
      <c r="E232" s="83" t="str">
        <f t="shared" si="11"/>
        <v>09</v>
      </c>
    </row>
    <row r="233" spans="1:5" x14ac:dyDescent="0.25">
      <c r="A233" s="54" t="s">
        <v>388</v>
      </c>
      <c r="B233" s="71" t="s">
        <v>389</v>
      </c>
      <c r="C233" s="72" t="str">
        <f t="shared" si="9"/>
        <v>ICAR</v>
      </c>
      <c r="D233" s="71">
        <f t="shared" si="10"/>
        <v>8</v>
      </c>
      <c r="E233" s="83" t="str">
        <f t="shared" si="11"/>
        <v>10</v>
      </c>
    </row>
    <row r="234" spans="1:5" x14ac:dyDescent="0.25">
      <c r="A234" s="54" t="s">
        <v>390</v>
      </c>
      <c r="B234" s="71" t="s">
        <v>391</v>
      </c>
      <c r="C234" s="72" t="str">
        <f t="shared" si="9"/>
        <v>ICAR</v>
      </c>
      <c r="D234" s="71">
        <f t="shared" si="10"/>
        <v>8</v>
      </c>
      <c r="E234" s="83" t="str">
        <f t="shared" si="11"/>
        <v>11</v>
      </c>
    </row>
    <row r="235" spans="1:5" x14ac:dyDescent="0.25">
      <c r="A235" s="54" t="s">
        <v>392</v>
      </c>
      <c r="B235" s="71" t="s">
        <v>393</v>
      </c>
      <c r="C235" s="72" t="str">
        <f t="shared" si="9"/>
        <v>ICAR</v>
      </c>
      <c r="D235" s="71">
        <f t="shared" si="10"/>
        <v>8</v>
      </c>
      <c r="E235" s="83" t="str">
        <f t="shared" si="11"/>
        <v>12</v>
      </c>
    </row>
    <row r="236" spans="1:5" x14ac:dyDescent="0.25">
      <c r="A236" s="54" t="s">
        <v>394</v>
      </c>
      <c r="B236" s="71" t="s">
        <v>395</v>
      </c>
      <c r="C236" s="72" t="str">
        <f t="shared" si="9"/>
        <v>ICAR</v>
      </c>
      <c r="D236" s="71">
        <f t="shared" si="10"/>
        <v>8</v>
      </c>
      <c r="E236" s="83" t="str">
        <f t="shared" si="11"/>
        <v>13</v>
      </c>
    </row>
    <row r="237" spans="1:5" x14ac:dyDescent="0.25">
      <c r="A237" s="54" t="s">
        <v>396</v>
      </c>
      <c r="B237" s="71" t="s">
        <v>397</v>
      </c>
      <c r="C237" s="72" t="str">
        <f t="shared" si="9"/>
        <v>ICAR</v>
      </c>
      <c r="D237" s="71">
        <f t="shared" si="10"/>
        <v>8</v>
      </c>
      <c r="E237" s="83" t="str">
        <f t="shared" si="11"/>
        <v>14</v>
      </c>
    </row>
    <row r="238" spans="1:5" x14ac:dyDescent="0.25">
      <c r="A238" s="54" t="s">
        <v>398</v>
      </c>
      <c r="B238" s="71" t="s">
        <v>399</v>
      </c>
      <c r="C238" s="72" t="str">
        <f t="shared" si="9"/>
        <v>ICAR</v>
      </c>
      <c r="D238" s="71">
        <f t="shared" si="10"/>
        <v>8</v>
      </c>
      <c r="E238" s="83" t="str">
        <f t="shared" si="11"/>
        <v>15</v>
      </c>
    </row>
    <row r="239" spans="1:5" x14ac:dyDescent="0.25">
      <c r="A239" s="54" t="s">
        <v>400</v>
      </c>
      <c r="B239" s="71" t="s">
        <v>401</v>
      </c>
      <c r="C239" s="72" t="str">
        <f t="shared" si="9"/>
        <v>ICAR</v>
      </c>
      <c r="D239" s="71">
        <f t="shared" si="10"/>
        <v>8</v>
      </c>
      <c r="E239" s="83" t="str">
        <f t="shared" si="11"/>
        <v>16</v>
      </c>
    </row>
    <row r="240" spans="1:5" x14ac:dyDescent="0.25">
      <c r="A240" s="54" t="s">
        <v>402</v>
      </c>
      <c r="B240" s="71" t="s">
        <v>403</v>
      </c>
      <c r="C240" s="72" t="str">
        <f t="shared" si="9"/>
        <v>ICAR</v>
      </c>
      <c r="D240" s="71">
        <f t="shared" si="10"/>
        <v>8</v>
      </c>
      <c r="E240" s="83" t="str">
        <f t="shared" si="11"/>
        <v>17</v>
      </c>
    </row>
    <row r="241" spans="1:5" x14ac:dyDescent="0.25">
      <c r="A241" s="54" t="s">
        <v>404</v>
      </c>
      <c r="B241" s="71" t="s">
        <v>405</v>
      </c>
      <c r="C241" s="72" t="str">
        <f t="shared" si="9"/>
        <v>ICAR</v>
      </c>
      <c r="D241" s="71">
        <f t="shared" si="10"/>
        <v>8</v>
      </c>
      <c r="E241" s="83" t="str">
        <f t="shared" si="11"/>
        <v>18</v>
      </c>
    </row>
    <row r="242" spans="1:5" x14ac:dyDescent="0.25">
      <c r="A242" s="54" t="s">
        <v>406</v>
      </c>
      <c r="B242" s="71" t="s">
        <v>407</v>
      </c>
      <c r="C242" s="72" t="str">
        <f t="shared" si="9"/>
        <v>ICAR</v>
      </c>
      <c r="D242" s="71">
        <f t="shared" si="10"/>
        <v>8</v>
      </c>
      <c r="E242" s="83" t="str">
        <f t="shared" si="11"/>
        <v>19</v>
      </c>
    </row>
    <row r="243" spans="1:5" x14ac:dyDescent="0.25">
      <c r="A243" s="54" t="s">
        <v>408</v>
      </c>
      <c r="B243" s="71" t="s">
        <v>409</v>
      </c>
      <c r="C243" s="72" t="str">
        <f t="shared" si="9"/>
        <v>ICAR</v>
      </c>
      <c r="D243" s="71">
        <f t="shared" si="10"/>
        <v>8</v>
      </c>
      <c r="E243" s="83" t="str">
        <f t="shared" si="11"/>
        <v>20</v>
      </c>
    </row>
    <row r="244" spans="1:5" x14ac:dyDescent="0.25">
      <c r="A244" s="54" t="s">
        <v>410</v>
      </c>
      <c r="B244" s="71" t="s">
        <v>411</v>
      </c>
      <c r="C244" s="72" t="str">
        <f t="shared" si="9"/>
        <v>ICAR</v>
      </c>
      <c r="D244" s="71">
        <f t="shared" si="10"/>
        <v>8</v>
      </c>
      <c r="E244" s="83" t="str">
        <f t="shared" si="11"/>
        <v>21</v>
      </c>
    </row>
    <row r="245" spans="1:5" x14ac:dyDescent="0.25">
      <c r="A245" s="54" t="s">
        <v>412</v>
      </c>
      <c r="B245" s="71" t="s">
        <v>413</v>
      </c>
      <c r="C245" s="72" t="str">
        <f t="shared" si="9"/>
        <v>ICAR</v>
      </c>
      <c r="D245" s="71">
        <f t="shared" si="10"/>
        <v>8</v>
      </c>
      <c r="E245" s="83" t="str">
        <f t="shared" si="11"/>
        <v>22</v>
      </c>
    </row>
    <row r="246" spans="1:5" x14ac:dyDescent="0.25">
      <c r="A246" s="54" t="s">
        <v>417</v>
      </c>
      <c r="B246" s="71" t="s">
        <v>418</v>
      </c>
      <c r="C246" s="72" t="str">
        <f t="shared" si="9"/>
        <v>ING-IND</v>
      </c>
      <c r="D246" s="71">
        <f t="shared" si="10"/>
        <v>9</v>
      </c>
      <c r="E246" s="83" t="str">
        <f t="shared" si="11"/>
        <v>01</v>
      </c>
    </row>
    <row r="247" spans="1:5" x14ac:dyDescent="0.25">
      <c r="A247" s="54" t="s">
        <v>419</v>
      </c>
      <c r="B247" s="71" t="s">
        <v>420</v>
      </c>
      <c r="C247" s="72" t="str">
        <f t="shared" si="9"/>
        <v>ING-IND</v>
      </c>
      <c r="D247" s="71">
        <f t="shared" si="10"/>
        <v>9</v>
      </c>
      <c r="E247" s="83" t="str">
        <f t="shared" si="11"/>
        <v>02</v>
      </c>
    </row>
    <row r="248" spans="1:5" x14ac:dyDescent="0.25">
      <c r="A248" s="54" t="s">
        <v>421</v>
      </c>
      <c r="B248" s="71" t="s">
        <v>422</v>
      </c>
      <c r="C248" s="72" t="str">
        <f t="shared" si="9"/>
        <v>ING-IND</v>
      </c>
      <c r="D248" s="71">
        <f t="shared" si="10"/>
        <v>9</v>
      </c>
      <c r="E248" s="83" t="str">
        <f t="shared" si="11"/>
        <v>03</v>
      </c>
    </row>
    <row r="249" spans="1:5" x14ac:dyDescent="0.25">
      <c r="A249" s="54" t="s">
        <v>423</v>
      </c>
      <c r="B249" s="71" t="s">
        <v>424</v>
      </c>
      <c r="C249" s="72" t="str">
        <f t="shared" si="9"/>
        <v>ING-IND</v>
      </c>
      <c r="D249" s="71">
        <f t="shared" si="10"/>
        <v>9</v>
      </c>
      <c r="E249" s="83" t="str">
        <f t="shared" si="11"/>
        <v>04</v>
      </c>
    </row>
    <row r="250" spans="1:5" x14ac:dyDescent="0.25">
      <c r="A250" s="54" t="s">
        <v>425</v>
      </c>
      <c r="B250" s="71" t="s">
        <v>426</v>
      </c>
      <c r="C250" s="72" t="str">
        <f t="shared" si="9"/>
        <v>ING-IND</v>
      </c>
      <c r="D250" s="71">
        <f t="shared" si="10"/>
        <v>9</v>
      </c>
      <c r="E250" s="83" t="str">
        <f t="shared" si="11"/>
        <v>05</v>
      </c>
    </row>
    <row r="251" spans="1:5" x14ac:dyDescent="0.25">
      <c r="A251" s="54" t="s">
        <v>27</v>
      </c>
      <c r="B251" s="71" t="s">
        <v>427</v>
      </c>
      <c r="C251" s="72" t="str">
        <f t="shared" si="9"/>
        <v>ING-IND</v>
      </c>
      <c r="D251" s="71">
        <f t="shared" si="10"/>
        <v>9</v>
      </c>
      <c r="E251" s="83" t="str">
        <f t="shared" si="11"/>
        <v>06</v>
      </c>
    </row>
    <row r="252" spans="1:5" x14ac:dyDescent="0.25">
      <c r="A252" s="54" t="s">
        <v>428</v>
      </c>
      <c r="B252" s="71" t="s">
        <v>429</v>
      </c>
      <c r="C252" s="72" t="str">
        <f t="shared" si="9"/>
        <v>ING-IND</v>
      </c>
      <c r="D252" s="71">
        <f t="shared" si="10"/>
        <v>9</v>
      </c>
      <c r="E252" s="83" t="str">
        <f t="shared" si="11"/>
        <v>07</v>
      </c>
    </row>
    <row r="253" spans="1:5" x14ac:dyDescent="0.25">
      <c r="A253" s="54" t="s">
        <v>28</v>
      </c>
      <c r="B253" s="71" t="s">
        <v>430</v>
      </c>
      <c r="C253" s="72" t="str">
        <f t="shared" si="9"/>
        <v>ING-IND</v>
      </c>
      <c r="D253" s="71">
        <f t="shared" si="10"/>
        <v>9</v>
      </c>
      <c r="E253" s="83" t="str">
        <f t="shared" si="11"/>
        <v>08</v>
      </c>
    </row>
    <row r="254" spans="1:5" x14ac:dyDescent="0.25">
      <c r="A254" s="54" t="s">
        <v>29</v>
      </c>
      <c r="B254" s="71" t="s">
        <v>431</v>
      </c>
      <c r="C254" s="72" t="str">
        <f t="shared" si="9"/>
        <v>ING-IND</v>
      </c>
      <c r="D254" s="71">
        <f t="shared" si="10"/>
        <v>9</v>
      </c>
      <c r="E254" s="83" t="str">
        <f t="shared" si="11"/>
        <v>09</v>
      </c>
    </row>
    <row r="255" spans="1:5" x14ac:dyDescent="0.25">
      <c r="A255" s="54" t="s">
        <v>30</v>
      </c>
      <c r="B255" s="71" t="s">
        <v>432</v>
      </c>
      <c r="C255" s="72" t="str">
        <f t="shared" si="9"/>
        <v>ING-IND</v>
      </c>
      <c r="D255" s="71">
        <f t="shared" si="10"/>
        <v>9</v>
      </c>
      <c r="E255" s="83" t="str">
        <f t="shared" si="11"/>
        <v>10</v>
      </c>
    </row>
    <row r="256" spans="1:5" x14ac:dyDescent="0.25">
      <c r="A256" s="54" t="s">
        <v>31</v>
      </c>
      <c r="B256" s="71" t="s">
        <v>433</v>
      </c>
      <c r="C256" s="72" t="str">
        <f t="shared" si="9"/>
        <v>ING-IND</v>
      </c>
      <c r="D256" s="71">
        <f t="shared" si="10"/>
        <v>9</v>
      </c>
      <c r="E256" s="83" t="str">
        <f t="shared" si="11"/>
        <v>11</v>
      </c>
    </row>
    <row r="257" spans="1:5" x14ac:dyDescent="0.25">
      <c r="A257" s="54" t="s">
        <v>20</v>
      </c>
      <c r="B257" s="71" t="s">
        <v>434</v>
      </c>
      <c r="C257" s="72" t="str">
        <f t="shared" si="9"/>
        <v>ING-IND</v>
      </c>
      <c r="D257" s="71">
        <f t="shared" si="10"/>
        <v>9</v>
      </c>
      <c r="E257" s="83" t="str">
        <f t="shared" si="11"/>
        <v>12</v>
      </c>
    </row>
    <row r="258" spans="1:5" x14ac:dyDescent="0.25">
      <c r="A258" s="54" t="s">
        <v>21</v>
      </c>
      <c r="B258" s="71" t="s">
        <v>435</v>
      </c>
      <c r="C258" s="72" t="str">
        <f t="shared" si="9"/>
        <v>ING-IND</v>
      </c>
      <c r="D258" s="71">
        <f t="shared" si="10"/>
        <v>9</v>
      </c>
      <c r="E258" s="83" t="str">
        <f t="shared" si="11"/>
        <v>13</v>
      </c>
    </row>
    <row r="259" spans="1:5" x14ac:dyDescent="0.25">
      <c r="A259" s="54" t="s">
        <v>22</v>
      </c>
      <c r="B259" s="71" t="s">
        <v>436</v>
      </c>
      <c r="C259" s="72" t="str">
        <f t="shared" si="9"/>
        <v>ING-IND</v>
      </c>
      <c r="D259" s="71">
        <f t="shared" si="10"/>
        <v>9</v>
      </c>
      <c r="E259" s="83" t="str">
        <f t="shared" si="11"/>
        <v>14</v>
      </c>
    </row>
    <row r="260" spans="1:5" x14ac:dyDescent="0.25">
      <c r="A260" s="54" t="s">
        <v>23</v>
      </c>
      <c r="B260" s="71" t="s">
        <v>437</v>
      </c>
      <c r="C260" s="72" t="str">
        <f t="shared" si="9"/>
        <v>ING-IND</v>
      </c>
      <c r="D260" s="71">
        <f t="shared" si="10"/>
        <v>9</v>
      </c>
      <c r="E260" s="83" t="str">
        <f t="shared" si="11"/>
        <v>15</v>
      </c>
    </row>
    <row r="261" spans="1:5" x14ac:dyDescent="0.25">
      <c r="A261" s="54" t="s">
        <v>24</v>
      </c>
      <c r="B261" s="71" t="s">
        <v>438</v>
      </c>
      <c r="C261" s="72" t="str">
        <f t="shared" si="9"/>
        <v>ING-IND</v>
      </c>
      <c r="D261" s="71">
        <f t="shared" si="10"/>
        <v>9</v>
      </c>
      <c r="E261" s="83" t="str">
        <f t="shared" si="11"/>
        <v>16</v>
      </c>
    </row>
    <row r="262" spans="1:5" x14ac:dyDescent="0.25">
      <c r="A262" s="54" t="s">
        <v>25</v>
      </c>
      <c r="B262" s="71" t="s">
        <v>439</v>
      </c>
      <c r="C262" s="72" t="str">
        <f t="shared" si="9"/>
        <v>ING-IND</v>
      </c>
      <c r="D262" s="71">
        <f t="shared" si="10"/>
        <v>9</v>
      </c>
      <c r="E262" s="83" t="str">
        <f t="shared" si="11"/>
        <v>17</v>
      </c>
    </row>
    <row r="263" spans="1:5" x14ac:dyDescent="0.25">
      <c r="A263" s="54" t="s">
        <v>440</v>
      </c>
      <c r="B263" s="71" t="s">
        <v>441</v>
      </c>
      <c r="C263" s="72" t="str">
        <f t="shared" si="9"/>
        <v>ING-IND</v>
      </c>
      <c r="D263" s="71">
        <f t="shared" si="10"/>
        <v>9</v>
      </c>
      <c r="E263" s="83" t="str">
        <f t="shared" si="11"/>
        <v>18</v>
      </c>
    </row>
    <row r="264" spans="1:5" x14ac:dyDescent="0.25">
      <c r="A264" s="54" t="s">
        <v>442</v>
      </c>
      <c r="B264" s="71" t="s">
        <v>443</v>
      </c>
      <c r="C264" s="72" t="str">
        <f t="shared" si="9"/>
        <v>ING-IND</v>
      </c>
      <c r="D264" s="71">
        <f t="shared" si="10"/>
        <v>9</v>
      </c>
      <c r="E264" s="83" t="str">
        <f t="shared" si="11"/>
        <v>19</v>
      </c>
    </row>
    <row r="265" spans="1:5" x14ac:dyDescent="0.25">
      <c r="A265" s="54" t="s">
        <v>444</v>
      </c>
      <c r="B265" s="71" t="s">
        <v>445</v>
      </c>
      <c r="C265" s="72" t="str">
        <f t="shared" si="9"/>
        <v>ING-IND</v>
      </c>
      <c r="D265" s="71">
        <f t="shared" si="10"/>
        <v>9</v>
      </c>
      <c r="E265" s="83" t="str">
        <f t="shared" si="11"/>
        <v>20</v>
      </c>
    </row>
    <row r="266" spans="1:5" x14ac:dyDescent="0.25">
      <c r="A266" s="54" t="s">
        <v>446</v>
      </c>
      <c r="B266" s="71" t="s">
        <v>447</v>
      </c>
      <c r="C266" s="72" t="str">
        <f t="shared" si="9"/>
        <v>ING-IND</v>
      </c>
      <c r="D266" s="71">
        <f t="shared" si="10"/>
        <v>9</v>
      </c>
      <c r="E266" s="83" t="str">
        <f t="shared" si="11"/>
        <v>21</v>
      </c>
    </row>
    <row r="267" spans="1:5" x14ac:dyDescent="0.25">
      <c r="A267" s="54" t="s">
        <v>448</v>
      </c>
      <c r="B267" s="71" t="s">
        <v>449</v>
      </c>
      <c r="C267" s="72" t="str">
        <f t="shared" si="9"/>
        <v>ING-IND</v>
      </c>
      <c r="D267" s="71">
        <f t="shared" si="10"/>
        <v>9</v>
      </c>
      <c r="E267" s="83" t="str">
        <f t="shared" si="11"/>
        <v>22</v>
      </c>
    </row>
    <row r="268" spans="1:5" x14ac:dyDescent="0.25">
      <c r="A268" s="54" t="s">
        <v>450</v>
      </c>
      <c r="B268" s="71" t="s">
        <v>451</v>
      </c>
      <c r="C268" s="72" t="str">
        <f t="shared" si="9"/>
        <v>ING-IND</v>
      </c>
      <c r="D268" s="71">
        <f t="shared" si="10"/>
        <v>9</v>
      </c>
      <c r="E268" s="83" t="str">
        <f t="shared" si="11"/>
        <v>23</v>
      </c>
    </row>
    <row r="269" spans="1:5" x14ac:dyDescent="0.25">
      <c r="A269" s="54" t="s">
        <v>452</v>
      </c>
      <c r="B269" s="71" t="s">
        <v>453</v>
      </c>
      <c r="C269" s="72" t="str">
        <f t="shared" si="9"/>
        <v>ING-IND</v>
      </c>
      <c r="D269" s="71">
        <f t="shared" si="10"/>
        <v>9</v>
      </c>
      <c r="E269" s="83" t="str">
        <f t="shared" si="11"/>
        <v>24</v>
      </c>
    </row>
    <row r="270" spans="1:5" x14ac:dyDescent="0.25">
      <c r="A270" s="54" t="s">
        <v>454</v>
      </c>
      <c r="B270" s="71" t="s">
        <v>455</v>
      </c>
      <c r="C270" s="72" t="str">
        <f t="shared" si="9"/>
        <v>ING-IND</v>
      </c>
      <c r="D270" s="71">
        <f t="shared" si="10"/>
        <v>9</v>
      </c>
      <c r="E270" s="83" t="str">
        <f t="shared" si="11"/>
        <v>25</v>
      </c>
    </row>
    <row r="271" spans="1:5" x14ac:dyDescent="0.25">
      <c r="A271" s="54" t="s">
        <v>456</v>
      </c>
      <c r="B271" s="71" t="s">
        <v>457</v>
      </c>
      <c r="C271" s="72" t="str">
        <f t="shared" si="9"/>
        <v>ING-IND</v>
      </c>
      <c r="D271" s="71">
        <f t="shared" si="10"/>
        <v>9</v>
      </c>
      <c r="E271" s="83" t="str">
        <f t="shared" si="11"/>
        <v>26</v>
      </c>
    </row>
    <row r="272" spans="1:5" x14ac:dyDescent="0.25">
      <c r="A272" s="54" t="s">
        <v>458</v>
      </c>
      <c r="B272" s="71" t="s">
        <v>459</v>
      </c>
      <c r="C272" s="72" t="str">
        <f t="shared" si="9"/>
        <v>ING-IND</v>
      </c>
      <c r="D272" s="71">
        <f t="shared" si="10"/>
        <v>9</v>
      </c>
      <c r="E272" s="83" t="str">
        <f t="shared" si="11"/>
        <v>27</v>
      </c>
    </row>
    <row r="273" spans="1:5" x14ac:dyDescent="0.25">
      <c r="A273" s="54" t="s">
        <v>460</v>
      </c>
      <c r="B273" s="71" t="s">
        <v>461</v>
      </c>
      <c r="C273" s="72" t="str">
        <f t="shared" si="9"/>
        <v>ING-IND</v>
      </c>
      <c r="D273" s="71">
        <f t="shared" si="10"/>
        <v>9</v>
      </c>
      <c r="E273" s="83" t="str">
        <f t="shared" si="11"/>
        <v>28</v>
      </c>
    </row>
    <row r="274" spans="1:5" x14ac:dyDescent="0.25">
      <c r="A274" s="54" t="s">
        <v>462</v>
      </c>
      <c r="B274" s="71" t="s">
        <v>463</v>
      </c>
      <c r="C274" s="72" t="str">
        <f t="shared" si="9"/>
        <v>ING-IND</v>
      </c>
      <c r="D274" s="71">
        <f t="shared" si="10"/>
        <v>9</v>
      </c>
      <c r="E274" s="83" t="str">
        <f t="shared" si="11"/>
        <v>29</v>
      </c>
    </row>
    <row r="275" spans="1:5" x14ac:dyDescent="0.25">
      <c r="A275" s="54" t="s">
        <v>464</v>
      </c>
      <c r="B275" s="71" t="s">
        <v>465</v>
      </c>
      <c r="C275" s="72" t="str">
        <f t="shared" si="9"/>
        <v>ING-IND</v>
      </c>
      <c r="D275" s="71">
        <f t="shared" si="10"/>
        <v>9</v>
      </c>
      <c r="E275" s="83" t="str">
        <f t="shared" si="11"/>
        <v>30</v>
      </c>
    </row>
    <row r="276" spans="1:5" x14ac:dyDescent="0.25">
      <c r="A276" s="54" t="s">
        <v>32</v>
      </c>
      <c r="B276" s="71" t="s">
        <v>466</v>
      </c>
      <c r="C276" s="72" t="str">
        <f t="shared" ref="C276:C339" si="12">IF($A276="","",LEFT($A276,FIND("/",$A276)-1))</f>
        <v>ING-IND</v>
      </c>
      <c r="D276" s="71">
        <f t="shared" ref="D276:D339" si="13">IF($C276="","",VLOOKUP($C276,$B$30:$C$79,2,FALSE) )</f>
        <v>9</v>
      </c>
      <c r="E276" s="83" t="str">
        <f t="shared" ref="E276:E339" si="14">IF($A276="","",RIGHT($A276,LEN($A276)-FIND("/",$A276)))</f>
        <v>31</v>
      </c>
    </row>
    <row r="277" spans="1:5" x14ac:dyDescent="0.25">
      <c r="A277" s="54" t="s">
        <v>33</v>
      </c>
      <c r="B277" s="71" t="s">
        <v>467</v>
      </c>
      <c r="C277" s="72" t="str">
        <f t="shared" si="12"/>
        <v>ING-IND</v>
      </c>
      <c r="D277" s="71">
        <f t="shared" si="13"/>
        <v>9</v>
      </c>
      <c r="E277" s="83" t="str">
        <f t="shared" si="14"/>
        <v>32</v>
      </c>
    </row>
    <row r="278" spans="1:5" x14ac:dyDescent="0.25">
      <c r="A278" s="54" t="s">
        <v>34</v>
      </c>
      <c r="B278" s="71" t="s">
        <v>468</v>
      </c>
      <c r="C278" s="72" t="str">
        <f t="shared" si="12"/>
        <v>ING-IND</v>
      </c>
      <c r="D278" s="71">
        <f t="shared" si="13"/>
        <v>9</v>
      </c>
      <c r="E278" s="83" t="str">
        <f t="shared" si="14"/>
        <v>33</v>
      </c>
    </row>
    <row r="279" spans="1:5" x14ac:dyDescent="0.25">
      <c r="A279" s="54" t="s">
        <v>469</v>
      </c>
      <c r="B279" s="71" t="s">
        <v>470</v>
      </c>
      <c r="C279" s="72" t="str">
        <f t="shared" si="12"/>
        <v>ING-IND</v>
      </c>
      <c r="D279" s="71">
        <f t="shared" si="13"/>
        <v>9</v>
      </c>
      <c r="E279" s="83" t="str">
        <f t="shared" si="14"/>
        <v>34</v>
      </c>
    </row>
    <row r="280" spans="1:5" x14ac:dyDescent="0.25">
      <c r="A280" s="54" t="s">
        <v>471</v>
      </c>
      <c r="B280" s="71" t="s">
        <v>472</v>
      </c>
      <c r="C280" s="72" t="str">
        <f t="shared" si="12"/>
        <v>ING-IND</v>
      </c>
      <c r="D280" s="71">
        <f t="shared" si="13"/>
        <v>9</v>
      </c>
      <c r="E280" s="83" t="str">
        <f t="shared" si="14"/>
        <v>35</v>
      </c>
    </row>
    <row r="281" spans="1:5" x14ac:dyDescent="0.25">
      <c r="A281" s="54" t="s">
        <v>473</v>
      </c>
      <c r="B281" s="71" t="s">
        <v>474</v>
      </c>
      <c r="C281" s="72" t="str">
        <f t="shared" si="12"/>
        <v>ING-INF</v>
      </c>
      <c r="D281" s="71">
        <f t="shared" si="13"/>
        <v>9</v>
      </c>
      <c r="E281" s="83" t="str">
        <f t="shared" si="14"/>
        <v>01</v>
      </c>
    </row>
    <row r="282" spans="1:5" x14ac:dyDescent="0.25">
      <c r="A282" s="54" t="s">
        <v>475</v>
      </c>
      <c r="B282" s="71" t="s">
        <v>476</v>
      </c>
      <c r="C282" s="72" t="str">
        <f t="shared" si="12"/>
        <v>ING-INF</v>
      </c>
      <c r="D282" s="71">
        <f t="shared" si="13"/>
        <v>9</v>
      </c>
      <c r="E282" s="83" t="str">
        <f t="shared" si="14"/>
        <v>02</v>
      </c>
    </row>
    <row r="283" spans="1:5" x14ac:dyDescent="0.25">
      <c r="A283" s="54" t="s">
        <v>477</v>
      </c>
      <c r="B283" s="71" t="s">
        <v>478</v>
      </c>
      <c r="C283" s="72" t="str">
        <f t="shared" si="12"/>
        <v>ING-INF</v>
      </c>
      <c r="D283" s="71">
        <f t="shared" si="13"/>
        <v>9</v>
      </c>
      <c r="E283" s="83" t="str">
        <f t="shared" si="14"/>
        <v>03</v>
      </c>
    </row>
    <row r="284" spans="1:5" x14ac:dyDescent="0.25">
      <c r="A284" s="54" t="s">
        <v>479</v>
      </c>
      <c r="B284" s="71" t="s">
        <v>480</v>
      </c>
      <c r="C284" s="72" t="str">
        <f t="shared" si="12"/>
        <v>ING-INF</v>
      </c>
      <c r="D284" s="71">
        <f t="shared" si="13"/>
        <v>9</v>
      </c>
      <c r="E284" s="83" t="str">
        <f t="shared" si="14"/>
        <v>04</v>
      </c>
    </row>
    <row r="285" spans="1:5" x14ac:dyDescent="0.25">
      <c r="A285" s="54" t="s">
        <v>6</v>
      </c>
      <c r="B285" s="71" t="s">
        <v>481</v>
      </c>
      <c r="C285" s="72" t="str">
        <f t="shared" si="12"/>
        <v>ING-INF</v>
      </c>
      <c r="D285" s="71">
        <f t="shared" si="13"/>
        <v>9</v>
      </c>
      <c r="E285" s="83" t="str">
        <f t="shared" si="14"/>
        <v>05</v>
      </c>
    </row>
    <row r="286" spans="1:5" x14ac:dyDescent="0.25">
      <c r="A286" s="54" t="s">
        <v>482</v>
      </c>
      <c r="B286" s="71" t="s">
        <v>483</v>
      </c>
      <c r="C286" s="72" t="str">
        <f t="shared" si="12"/>
        <v>ING-INF</v>
      </c>
      <c r="D286" s="71">
        <f t="shared" si="13"/>
        <v>9</v>
      </c>
      <c r="E286" s="83" t="str">
        <f t="shared" si="14"/>
        <v>06</v>
      </c>
    </row>
    <row r="287" spans="1:5" x14ac:dyDescent="0.25">
      <c r="A287" s="54" t="s">
        <v>35</v>
      </c>
      <c r="B287" s="71" t="s">
        <v>484</v>
      </c>
      <c r="C287" s="72" t="str">
        <f t="shared" si="12"/>
        <v>ING-INF</v>
      </c>
      <c r="D287" s="71">
        <f t="shared" si="13"/>
        <v>9</v>
      </c>
      <c r="E287" s="83" t="str">
        <f t="shared" si="14"/>
        <v>07</v>
      </c>
    </row>
    <row r="288" spans="1:5" x14ac:dyDescent="0.25">
      <c r="A288" s="54" t="s">
        <v>486</v>
      </c>
      <c r="B288" s="71" t="s">
        <v>487</v>
      </c>
      <c r="C288" s="72" t="str">
        <f t="shared" si="12"/>
        <v>L-ANT</v>
      </c>
      <c r="D288" s="71">
        <f t="shared" si="13"/>
        <v>10</v>
      </c>
      <c r="E288" s="83" t="str">
        <f t="shared" si="14"/>
        <v>01</v>
      </c>
    </row>
    <row r="289" spans="1:5" x14ac:dyDescent="0.25">
      <c r="A289" s="54" t="s">
        <v>488</v>
      </c>
      <c r="B289" s="71" t="s">
        <v>489</v>
      </c>
      <c r="C289" s="72" t="str">
        <f t="shared" si="12"/>
        <v>L-ANT</v>
      </c>
      <c r="D289" s="71">
        <f t="shared" si="13"/>
        <v>10</v>
      </c>
      <c r="E289" s="83" t="str">
        <f t="shared" si="14"/>
        <v>02</v>
      </c>
    </row>
    <row r="290" spans="1:5" x14ac:dyDescent="0.25">
      <c r="A290" s="54" t="s">
        <v>490</v>
      </c>
      <c r="B290" s="71" t="s">
        <v>491</v>
      </c>
      <c r="C290" s="72" t="str">
        <f t="shared" si="12"/>
        <v>L-ANT</v>
      </c>
      <c r="D290" s="71">
        <f t="shared" si="13"/>
        <v>10</v>
      </c>
      <c r="E290" s="83" t="str">
        <f t="shared" si="14"/>
        <v>03</v>
      </c>
    </row>
    <row r="291" spans="1:5" x14ac:dyDescent="0.25">
      <c r="A291" s="54" t="s">
        <v>492</v>
      </c>
      <c r="B291" s="71" t="s">
        <v>493</v>
      </c>
      <c r="C291" s="72" t="str">
        <f t="shared" si="12"/>
        <v>L-ANT</v>
      </c>
      <c r="D291" s="71">
        <f t="shared" si="13"/>
        <v>10</v>
      </c>
      <c r="E291" s="83" t="str">
        <f t="shared" si="14"/>
        <v>04</v>
      </c>
    </row>
    <row r="292" spans="1:5" x14ac:dyDescent="0.25">
      <c r="A292" s="54" t="s">
        <v>494</v>
      </c>
      <c r="B292" s="71" t="s">
        <v>495</v>
      </c>
      <c r="C292" s="72" t="str">
        <f t="shared" si="12"/>
        <v>L-ANT</v>
      </c>
      <c r="D292" s="71">
        <f t="shared" si="13"/>
        <v>10</v>
      </c>
      <c r="E292" s="83" t="str">
        <f t="shared" si="14"/>
        <v>05</v>
      </c>
    </row>
    <row r="293" spans="1:5" x14ac:dyDescent="0.25">
      <c r="A293" s="54" t="s">
        <v>496</v>
      </c>
      <c r="B293" s="71" t="s">
        <v>497</v>
      </c>
      <c r="C293" s="72" t="str">
        <f t="shared" si="12"/>
        <v>L-ANT</v>
      </c>
      <c r="D293" s="71">
        <f t="shared" si="13"/>
        <v>10</v>
      </c>
      <c r="E293" s="83" t="str">
        <f t="shared" si="14"/>
        <v>06</v>
      </c>
    </row>
    <row r="294" spans="1:5" x14ac:dyDescent="0.25">
      <c r="A294" s="54" t="s">
        <v>498</v>
      </c>
      <c r="B294" s="71" t="s">
        <v>499</v>
      </c>
      <c r="C294" s="72" t="str">
        <f t="shared" si="12"/>
        <v>L-ANT</v>
      </c>
      <c r="D294" s="71">
        <f t="shared" si="13"/>
        <v>10</v>
      </c>
      <c r="E294" s="83" t="str">
        <f t="shared" si="14"/>
        <v>07</v>
      </c>
    </row>
    <row r="295" spans="1:5" x14ac:dyDescent="0.25">
      <c r="A295" s="54" t="s">
        <v>500</v>
      </c>
      <c r="B295" s="71" t="s">
        <v>501</v>
      </c>
      <c r="C295" s="72" t="str">
        <f t="shared" si="12"/>
        <v>L-ANT</v>
      </c>
      <c r="D295" s="71">
        <f t="shared" si="13"/>
        <v>10</v>
      </c>
      <c r="E295" s="83" t="str">
        <f t="shared" si="14"/>
        <v>08</v>
      </c>
    </row>
    <row r="296" spans="1:5" x14ac:dyDescent="0.25">
      <c r="A296" s="54" t="s">
        <v>502</v>
      </c>
      <c r="B296" s="71" t="s">
        <v>503</v>
      </c>
      <c r="C296" s="72" t="str">
        <f t="shared" si="12"/>
        <v>L-ANT</v>
      </c>
      <c r="D296" s="71">
        <f t="shared" si="13"/>
        <v>10</v>
      </c>
      <c r="E296" s="83" t="str">
        <f t="shared" si="14"/>
        <v>09</v>
      </c>
    </row>
    <row r="297" spans="1:5" x14ac:dyDescent="0.25">
      <c r="A297" s="54" t="s">
        <v>504</v>
      </c>
      <c r="B297" s="71" t="s">
        <v>505</v>
      </c>
      <c r="C297" s="72" t="str">
        <f t="shared" si="12"/>
        <v>L-ANT</v>
      </c>
      <c r="D297" s="71">
        <f t="shared" si="13"/>
        <v>10</v>
      </c>
      <c r="E297" s="83" t="str">
        <f t="shared" si="14"/>
        <v>10</v>
      </c>
    </row>
    <row r="298" spans="1:5" x14ac:dyDescent="0.25">
      <c r="A298" s="54" t="s">
        <v>506</v>
      </c>
      <c r="B298" s="71" t="s">
        <v>507</v>
      </c>
      <c r="C298" s="72" t="str">
        <f t="shared" si="12"/>
        <v>L-ART</v>
      </c>
      <c r="D298" s="71">
        <f t="shared" si="13"/>
        <v>10</v>
      </c>
      <c r="E298" s="83" t="str">
        <f t="shared" si="14"/>
        <v>01</v>
      </c>
    </row>
    <row r="299" spans="1:5" x14ac:dyDescent="0.25">
      <c r="A299" s="54" t="s">
        <v>508</v>
      </c>
      <c r="B299" s="71" t="s">
        <v>509</v>
      </c>
      <c r="C299" s="72" t="str">
        <f t="shared" si="12"/>
        <v>L-ART</v>
      </c>
      <c r="D299" s="71">
        <f t="shared" si="13"/>
        <v>10</v>
      </c>
      <c r="E299" s="83" t="str">
        <f t="shared" si="14"/>
        <v>02</v>
      </c>
    </row>
    <row r="300" spans="1:5" x14ac:dyDescent="0.25">
      <c r="A300" s="54" t="s">
        <v>510</v>
      </c>
      <c r="B300" s="71" t="s">
        <v>511</v>
      </c>
      <c r="C300" s="72" t="str">
        <f t="shared" si="12"/>
        <v>L-ART</v>
      </c>
      <c r="D300" s="71">
        <f t="shared" si="13"/>
        <v>10</v>
      </c>
      <c r="E300" s="83" t="str">
        <f t="shared" si="14"/>
        <v>03</v>
      </c>
    </row>
    <row r="301" spans="1:5" x14ac:dyDescent="0.25">
      <c r="A301" s="54" t="s">
        <v>512</v>
      </c>
      <c r="B301" s="71" t="s">
        <v>513</v>
      </c>
      <c r="C301" s="72" t="str">
        <f t="shared" si="12"/>
        <v>L-ART</v>
      </c>
      <c r="D301" s="71">
        <f t="shared" si="13"/>
        <v>10</v>
      </c>
      <c r="E301" s="83" t="str">
        <f t="shared" si="14"/>
        <v>04</v>
      </c>
    </row>
    <row r="302" spans="1:5" x14ac:dyDescent="0.25">
      <c r="A302" s="54" t="s">
        <v>514</v>
      </c>
      <c r="B302" s="71" t="s">
        <v>515</v>
      </c>
      <c r="C302" s="72" t="str">
        <f t="shared" si="12"/>
        <v>L-ART</v>
      </c>
      <c r="D302" s="71">
        <f t="shared" si="13"/>
        <v>10</v>
      </c>
      <c r="E302" s="83" t="str">
        <f t="shared" si="14"/>
        <v>05</v>
      </c>
    </row>
    <row r="303" spans="1:5" x14ac:dyDescent="0.25">
      <c r="A303" s="54" t="s">
        <v>516</v>
      </c>
      <c r="B303" s="71" t="s">
        <v>517</v>
      </c>
      <c r="C303" s="72" t="str">
        <f t="shared" si="12"/>
        <v>L-ART</v>
      </c>
      <c r="D303" s="71">
        <f t="shared" si="13"/>
        <v>10</v>
      </c>
      <c r="E303" s="83" t="str">
        <f t="shared" si="14"/>
        <v>06</v>
      </c>
    </row>
    <row r="304" spans="1:5" x14ac:dyDescent="0.25">
      <c r="A304" s="54" t="s">
        <v>518</v>
      </c>
      <c r="B304" s="71" t="s">
        <v>519</v>
      </c>
      <c r="C304" s="72" t="str">
        <f t="shared" si="12"/>
        <v>L-ART</v>
      </c>
      <c r="D304" s="71">
        <f t="shared" si="13"/>
        <v>10</v>
      </c>
      <c r="E304" s="83" t="str">
        <f t="shared" si="14"/>
        <v>07</v>
      </c>
    </row>
    <row r="305" spans="1:5" x14ac:dyDescent="0.25">
      <c r="A305" s="54" t="s">
        <v>520</v>
      </c>
      <c r="B305" s="71" t="s">
        <v>521</v>
      </c>
      <c r="C305" s="72" t="str">
        <f t="shared" si="12"/>
        <v>L-ART</v>
      </c>
      <c r="D305" s="71">
        <f t="shared" si="13"/>
        <v>10</v>
      </c>
      <c r="E305" s="83" t="str">
        <f t="shared" si="14"/>
        <v>08</v>
      </c>
    </row>
    <row r="306" spans="1:5" x14ac:dyDescent="0.25">
      <c r="A306" s="54" t="s">
        <v>524</v>
      </c>
      <c r="B306" s="71" t="s">
        <v>525</v>
      </c>
      <c r="C306" s="72" t="str">
        <f t="shared" si="12"/>
        <v>L-FIL-LET</v>
      </c>
      <c r="D306" s="71">
        <f t="shared" si="13"/>
        <v>10</v>
      </c>
      <c r="E306" s="83" t="str">
        <f t="shared" si="14"/>
        <v>01</v>
      </c>
    </row>
    <row r="307" spans="1:5" x14ac:dyDescent="0.25">
      <c r="A307" s="54" t="s">
        <v>526</v>
      </c>
      <c r="B307" s="71" t="s">
        <v>527</v>
      </c>
      <c r="C307" s="72" t="str">
        <f t="shared" si="12"/>
        <v>L-FIL-LET</v>
      </c>
      <c r="D307" s="71">
        <f t="shared" si="13"/>
        <v>10</v>
      </c>
      <c r="E307" s="83" t="str">
        <f t="shared" si="14"/>
        <v>02</v>
      </c>
    </row>
    <row r="308" spans="1:5" x14ac:dyDescent="0.25">
      <c r="A308" s="54" t="s">
        <v>528</v>
      </c>
      <c r="B308" s="71" t="s">
        <v>529</v>
      </c>
      <c r="C308" s="72" t="str">
        <f t="shared" si="12"/>
        <v>L-FIL-LET</v>
      </c>
      <c r="D308" s="71">
        <f t="shared" si="13"/>
        <v>10</v>
      </c>
      <c r="E308" s="83" t="str">
        <f t="shared" si="14"/>
        <v>03</v>
      </c>
    </row>
    <row r="309" spans="1:5" x14ac:dyDescent="0.25">
      <c r="A309" s="54" t="s">
        <v>530</v>
      </c>
      <c r="B309" s="71" t="s">
        <v>531</v>
      </c>
      <c r="C309" s="72" t="str">
        <f t="shared" si="12"/>
        <v>L-FIL-LET</v>
      </c>
      <c r="D309" s="71">
        <f t="shared" si="13"/>
        <v>10</v>
      </c>
      <c r="E309" s="83" t="str">
        <f t="shared" si="14"/>
        <v>04</v>
      </c>
    </row>
    <row r="310" spans="1:5" x14ac:dyDescent="0.25">
      <c r="A310" s="54" t="s">
        <v>532</v>
      </c>
      <c r="B310" s="71" t="s">
        <v>533</v>
      </c>
      <c r="C310" s="72" t="str">
        <f t="shared" si="12"/>
        <v>L-FIL-LET</v>
      </c>
      <c r="D310" s="71">
        <f t="shared" si="13"/>
        <v>10</v>
      </c>
      <c r="E310" s="83" t="str">
        <f t="shared" si="14"/>
        <v>05</v>
      </c>
    </row>
    <row r="311" spans="1:5" x14ac:dyDescent="0.25">
      <c r="A311" s="54" t="s">
        <v>534</v>
      </c>
      <c r="B311" s="71" t="s">
        <v>535</v>
      </c>
      <c r="C311" s="72" t="str">
        <f t="shared" si="12"/>
        <v>L-FIL-LET</v>
      </c>
      <c r="D311" s="71">
        <f t="shared" si="13"/>
        <v>10</v>
      </c>
      <c r="E311" s="83" t="str">
        <f t="shared" si="14"/>
        <v>06</v>
      </c>
    </row>
    <row r="312" spans="1:5" x14ac:dyDescent="0.25">
      <c r="A312" s="54" t="s">
        <v>536</v>
      </c>
      <c r="B312" s="71" t="s">
        <v>537</v>
      </c>
      <c r="C312" s="72" t="str">
        <f t="shared" si="12"/>
        <v>L-FIL-LET</v>
      </c>
      <c r="D312" s="71">
        <f t="shared" si="13"/>
        <v>10</v>
      </c>
      <c r="E312" s="83" t="str">
        <f t="shared" si="14"/>
        <v>07</v>
      </c>
    </row>
    <row r="313" spans="1:5" x14ac:dyDescent="0.25">
      <c r="A313" s="54" t="s">
        <v>538</v>
      </c>
      <c r="B313" s="71" t="s">
        <v>539</v>
      </c>
      <c r="C313" s="72" t="str">
        <f t="shared" si="12"/>
        <v>L-FIL-LET</v>
      </c>
      <c r="D313" s="71">
        <f t="shared" si="13"/>
        <v>10</v>
      </c>
      <c r="E313" s="83" t="str">
        <f t="shared" si="14"/>
        <v>08</v>
      </c>
    </row>
    <row r="314" spans="1:5" x14ac:dyDescent="0.25">
      <c r="A314" s="54" t="s">
        <v>540</v>
      </c>
      <c r="B314" s="71" t="s">
        <v>541</v>
      </c>
      <c r="C314" s="72" t="str">
        <f t="shared" si="12"/>
        <v>L-FIL-LET</v>
      </c>
      <c r="D314" s="71">
        <f t="shared" si="13"/>
        <v>10</v>
      </c>
      <c r="E314" s="83" t="str">
        <f t="shared" si="14"/>
        <v>09</v>
      </c>
    </row>
    <row r="315" spans="1:5" x14ac:dyDescent="0.25">
      <c r="A315" s="54" t="s">
        <v>542</v>
      </c>
      <c r="B315" s="71" t="s">
        <v>543</v>
      </c>
      <c r="C315" s="72" t="str">
        <f t="shared" si="12"/>
        <v>L-FIL-LET</v>
      </c>
      <c r="D315" s="71">
        <f t="shared" si="13"/>
        <v>10</v>
      </c>
      <c r="E315" s="83" t="str">
        <f t="shared" si="14"/>
        <v>10</v>
      </c>
    </row>
    <row r="316" spans="1:5" x14ac:dyDescent="0.25">
      <c r="A316" s="54" t="s">
        <v>544</v>
      </c>
      <c r="B316" s="71" t="s">
        <v>545</v>
      </c>
      <c r="C316" s="72" t="str">
        <f t="shared" si="12"/>
        <v>L-FIL-LET</v>
      </c>
      <c r="D316" s="71">
        <f t="shared" si="13"/>
        <v>10</v>
      </c>
      <c r="E316" s="83" t="str">
        <f t="shared" si="14"/>
        <v>11</v>
      </c>
    </row>
    <row r="317" spans="1:5" x14ac:dyDescent="0.25">
      <c r="A317" s="54" t="s">
        <v>546</v>
      </c>
      <c r="B317" s="71" t="s">
        <v>547</v>
      </c>
      <c r="C317" s="72" t="str">
        <f t="shared" si="12"/>
        <v>L-FIL-LET</v>
      </c>
      <c r="D317" s="71">
        <f t="shared" si="13"/>
        <v>10</v>
      </c>
      <c r="E317" s="83" t="str">
        <f t="shared" si="14"/>
        <v>12</v>
      </c>
    </row>
    <row r="318" spans="1:5" x14ac:dyDescent="0.25">
      <c r="A318" s="54" t="s">
        <v>548</v>
      </c>
      <c r="B318" s="71" t="s">
        <v>549</v>
      </c>
      <c r="C318" s="72" t="str">
        <f t="shared" si="12"/>
        <v>L-FIL-LET</v>
      </c>
      <c r="D318" s="71">
        <f t="shared" si="13"/>
        <v>10</v>
      </c>
      <c r="E318" s="83" t="str">
        <f t="shared" si="14"/>
        <v>13</v>
      </c>
    </row>
    <row r="319" spans="1:5" x14ac:dyDescent="0.25">
      <c r="A319" s="54" t="s">
        <v>550</v>
      </c>
      <c r="B319" s="71" t="s">
        <v>551</v>
      </c>
      <c r="C319" s="72" t="str">
        <f t="shared" si="12"/>
        <v>L-FIL-LET</v>
      </c>
      <c r="D319" s="71">
        <f t="shared" si="13"/>
        <v>10</v>
      </c>
      <c r="E319" s="83" t="str">
        <f t="shared" si="14"/>
        <v>14</v>
      </c>
    </row>
    <row r="320" spans="1:5" x14ac:dyDescent="0.25">
      <c r="A320" s="54" t="s">
        <v>552</v>
      </c>
      <c r="B320" s="71" t="s">
        <v>553</v>
      </c>
      <c r="C320" s="72" t="str">
        <f t="shared" si="12"/>
        <v>L-FIL-LET</v>
      </c>
      <c r="D320" s="71">
        <f t="shared" si="13"/>
        <v>10</v>
      </c>
      <c r="E320" s="83" t="str">
        <f t="shared" si="14"/>
        <v>15</v>
      </c>
    </row>
    <row r="321" spans="1:5" x14ac:dyDescent="0.25">
      <c r="A321" s="54" t="s">
        <v>555</v>
      </c>
      <c r="B321" s="71" t="s">
        <v>556</v>
      </c>
      <c r="C321" s="72" t="str">
        <f t="shared" si="12"/>
        <v>L-LIN</v>
      </c>
      <c r="D321" s="71">
        <f t="shared" si="13"/>
        <v>10</v>
      </c>
      <c r="E321" s="83" t="str">
        <f t="shared" si="14"/>
        <v>01</v>
      </c>
    </row>
    <row r="322" spans="1:5" x14ac:dyDescent="0.25">
      <c r="A322" s="54" t="s">
        <v>557</v>
      </c>
      <c r="B322" s="71" t="s">
        <v>558</v>
      </c>
      <c r="C322" s="72" t="str">
        <f t="shared" si="12"/>
        <v>L-LIN</v>
      </c>
      <c r="D322" s="71">
        <f t="shared" si="13"/>
        <v>10</v>
      </c>
      <c r="E322" s="83" t="str">
        <f t="shared" si="14"/>
        <v>02</v>
      </c>
    </row>
    <row r="323" spans="1:5" x14ac:dyDescent="0.25">
      <c r="A323" s="54" t="s">
        <v>559</v>
      </c>
      <c r="B323" s="71" t="s">
        <v>560</v>
      </c>
      <c r="C323" s="72" t="str">
        <f t="shared" si="12"/>
        <v>L-LIN</v>
      </c>
      <c r="D323" s="71">
        <f t="shared" si="13"/>
        <v>10</v>
      </c>
      <c r="E323" s="83" t="str">
        <f t="shared" si="14"/>
        <v>03</v>
      </c>
    </row>
    <row r="324" spans="1:5" x14ac:dyDescent="0.25">
      <c r="A324" s="54" t="s">
        <v>561</v>
      </c>
      <c r="B324" s="71" t="s">
        <v>562</v>
      </c>
      <c r="C324" s="72" t="str">
        <f t="shared" si="12"/>
        <v>L-LIN</v>
      </c>
      <c r="D324" s="71">
        <f t="shared" si="13"/>
        <v>10</v>
      </c>
      <c r="E324" s="83" t="str">
        <f t="shared" si="14"/>
        <v>04</v>
      </c>
    </row>
    <row r="325" spans="1:5" x14ac:dyDescent="0.25">
      <c r="A325" s="54" t="s">
        <v>563</v>
      </c>
      <c r="B325" s="71" t="s">
        <v>564</v>
      </c>
      <c r="C325" s="72" t="str">
        <f t="shared" si="12"/>
        <v>L-LIN</v>
      </c>
      <c r="D325" s="71">
        <f t="shared" si="13"/>
        <v>10</v>
      </c>
      <c r="E325" s="83" t="str">
        <f t="shared" si="14"/>
        <v>05</v>
      </c>
    </row>
    <row r="326" spans="1:5" x14ac:dyDescent="0.25">
      <c r="A326" s="54" t="s">
        <v>565</v>
      </c>
      <c r="B326" s="71" t="s">
        <v>566</v>
      </c>
      <c r="C326" s="72" t="str">
        <f t="shared" si="12"/>
        <v>L-LIN</v>
      </c>
      <c r="D326" s="71">
        <f t="shared" si="13"/>
        <v>10</v>
      </c>
      <c r="E326" s="83" t="str">
        <f t="shared" si="14"/>
        <v>06</v>
      </c>
    </row>
    <row r="327" spans="1:5" x14ac:dyDescent="0.25">
      <c r="A327" s="54" t="s">
        <v>567</v>
      </c>
      <c r="B327" s="71" t="s">
        <v>568</v>
      </c>
      <c r="C327" s="72" t="str">
        <f t="shared" si="12"/>
        <v>L-LIN</v>
      </c>
      <c r="D327" s="71">
        <f t="shared" si="13"/>
        <v>10</v>
      </c>
      <c r="E327" s="83" t="str">
        <f t="shared" si="14"/>
        <v>07</v>
      </c>
    </row>
    <row r="328" spans="1:5" x14ac:dyDescent="0.25">
      <c r="A328" s="54" t="s">
        <v>569</v>
      </c>
      <c r="B328" s="71" t="s">
        <v>570</v>
      </c>
      <c r="C328" s="72" t="str">
        <f t="shared" si="12"/>
        <v>L-LIN</v>
      </c>
      <c r="D328" s="71">
        <f t="shared" si="13"/>
        <v>10</v>
      </c>
      <c r="E328" s="83" t="str">
        <f t="shared" si="14"/>
        <v>08</v>
      </c>
    </row>
    <row r="329" spans="1:5" x14ac:dyDescent="0.25">
      <c r="A329" s="54" t="s">
        <v>571</v>
      </c>
      <c r="B329" s="71" t="s">
        <v>572</v>
      </c>
      <c r="C329" s="72" t="str">
        <f t="shared" si="12"/>
        <v>L-LIN</v>
      </c>
      <c r="D329" s="71">
        <f t="shared" si="13"/>
        <v>10</v>
      </c>
      <c r="E329" s="83" t="str">
        <f t="shared" si="14"/>
        <v>09</v>
      </c>
    </row>
    <row r="330" spans="1:5" x14ac:dyDescent="0.25">
      <c r="A330" s="54" t="s">
        <v>573</v>
      </c>
      <c r="B330" s="71" t="s">
        <v>574</v>
      </c>
      <c r="C330" s="72" t="str">
        <f t="shared" si="12"/>
        <v>L-LIN</v>
      </c>
      <c r="D330" s="71">
        <f t="shared" si="13"/>
        <v>10</v>
      </c>
      <c r="E330" s="83" t="str">
        <f t="shared" si="14"/>
        <v>10</v>
      </c>
    </row>
    <row r="331" spans="1:5" x14ac:dyDescent="0.25">
      <c r="A331" s="54" t="s">
        <v>575</v>
      </c>
      <c r="B331" s="71" t="s">
        <v>576</v>
      </c>
      <c r="C331" s="72" t="str">
        <f t="shared" si="12"/>
        <v>L-LIN</v>
      </c>
      <c r="D331" s="71">
        <f t="shared" si="13"/>
        <v>10</v>
      </c>
      <c r="E331" s="83" t="str">
        <f t="shared" si="14"/>
        <v>11</v>
      </c>
    </row>
    <row r="332" spans="1:5" x14ac:dyDescent="0.25">
      <c r="A332" s="54" t="s">
        <v>577</v>
      </c>
      <c r="B332" s="71" t="s">
        <v>578</v>
      </c>
      <c r="C332" s="72" t="str">
        <f t="shared" si="12"/>
        <v>L-LIN</v>
      </c>
      <c r="D332" s="71">
        <f t="shared" si="13"/>
        <v>10</v>
      </c>
      <c r="E332" s="83" t="str">
        <f t="shared" si="14"/>
        <v>12</v>
      </c>
    </row>
    <row r="333" spans="1:5" x14ac:dyDescent="0.25">
      <c r="A333" s="54" t="s">
        <v>579</v>
      </c>
      <c r="B333" s="71" t="s">
        <v>580</v>
      </c>
      <c r="C333" s="72" t="str">
        <f t="shared" si="12"/>
        <v>L-LIN</v>
      </c>
      <c r="D333" s="71">
        <f t="shared" si="13"/>
        <v>10</v>
      </c>
      <c r="E333" s="83" t="str">
        <f t="shared" si="14"/>
        <v>13</v>
      </c>
    </row>
    <row r="334" spans="1:5" x14ac:dyDescent="0.25">
      <c r="A334" s="54" t="s">
        <v>581</v>
      </c>
      <c r="B334" s="71" t="s">
        <v>582</v>
      </c>
      <c r="C334" s="72" t="str">
        <f t="shared" si="12"/>
        <v>L-LIN</v>
      </c>
      <c r="D334" s="71">
        <f t="shared" si="13"/>
        <v>10</v>
      </c>
      <c r="E334" s="83" t="str">
        <f t="shared" si="14"/>
        <v>14</v>
      </c>
    </row>
    <row r="335" spans="1:5" x14ac:dyDescent="0.25">
      <c r="A335" s="54" t="s">
        <v>583</v>
      </c>
      <c r="B335" s="71" t="s">
        <v>584</v>
      </c>
      <c r="C335" s="72" t="str">
        <f t="shared" si="12"/>
        <v>L-LIN</v>
      </c>
      <c r="D335" s="71">
        <f t="shared" si="13"/>
        <v>10</v>
      </c>
      <c r="E335" s="83" t="str">
        <f t="shared" si="14"/>
        <v>15</v>
      </c>
    </row>
    <row r="336" spans="1:5" x14ac:dyDescent="0.25">
      <c r="A336" s="54" t="s">
        <v>585</v>
      </c>
      <c r="B336" s="71" t="s">
        <v>586</v>
      </c>
      <c r="C336" s="72" t="str">
        <f t="shared" si="12"/>
        <v>L-LIN</v>
      </c>
      <c r="D336" s="71">
        <f t="shared" si="13"/>
        <v>10</v>
      </c>
      <c r="E336" s="83" t="str">
        <f t="shared" si="14"/>
        <v>16</v>
      </c>
    </row>
    <row r="337" spans="1:5" x14ac:dyDescent="0.25">
      <c r="A337" s="54" t="s">
        <v>587</v>
      </c>
      <c r="B337" s="71" t="s">
        <v>588</v>
      </c>
      <c r="C337" s="72" t="str">
        <f t="shared" si="12"/>
        <v>L-LIN</v>
      </c>
      <c r="D337" s="71">
        <f t="shared" si="13"/>
        <v>10</v>
      </c>
      <c r="E337" s="83" t="str">
        <f t="shared" si="14"/>
        <v>17</v>
      </c>
    </row>
    <row r="338" spans="1:5" x14ac:dyDescent="0.25">
      <c r="A338" s="54" t="s">
        <v>589</v>
      </c>
      <c r="B338" s="71" t="s">
        <v>590</v>
      </c>
      <c r="C338" s="72" t="str">
        <f t="shared" si="12"/>
        <v>L-LIN</v>
      </c>
      <c r="D338" s="71">
        <f t="shared" si="13"/>
        <v>10</v>
      </c>
      <c r="E338" s="83" t="str">
        <f t="shared" si="14"/>
        <v>18</v>
      </c>
    </row>
    <row r="339" spans="1:5" x14ac:dyDescent="0.25">
      <c r="A339" s="54" t="s">
        <v>591</v>
      </c>
      <c r="B339" s="71" t="s">
        <v>592</v>
      </c>
      <c r="C339" s="72" t="str">
        <f t="shared" si="12"/>
        <v>L-LIN</v>
      </c>
      <c r="D339" s="71">
        <f t="shared" si="13"/>
        <v>10</v>
      </c>
      <c r="E339" s="83" t="str">
        <f t="shared" si="14"/>
        <v>19</v>
      </c>
    </row>
    <row r="340" spans="1:5" x14ac:dyDescent="0.25">
      <c r="A340" s="54" t="s">
        <v>593</v>
      </c>
      <c r="B340" s="71" t="s">
        <v>594</v>
      </c>
      <c r="C340" s="72" t="str">
        <f t="shared" ref="C340:C403" si="15">IF($A340="","",LEFT($A340,FIND("/",$A340)-1))</f>
        <v>L-LIN</v>
      </c>
      <c r="D340" s="71">
        <f t="shared" ref="D340:D403" si="16">IF($C340="","",VLOOKUP($C340,$B$30:$C$79,2,FALSE) )</f>
        <v>10</v>
      </c>
      <c r="E340" s="83" t="str">
        <f t="shared" ref="E340:E403" si="17">IF($A340="","",RIGHT($A340,LEN($A340)-FIND("/",$A340)))</f>
        <v>20</v>
      </c>
    </row>
    <row r="341" spans="1:5" x14ac:dyDescent="0.25">
      <c r="A341" s="54" t="s">
        <v>595</v>
      </c>
      <c r="B341" s="71" t="s">
        <v>596</v>
      </c>
      <c r="C341" s="72" t="str">
        <f t="shared" si="15"/>
        <v>L-LIN</v>
      </c>
      <c r="D341" s="71">
        <f t="shared" si="16"/>
        <v>10</v>
      </c>
      <c r="E341" s="83" t="str">
        <f t="shared" si="17"/>
        <v>21</v>
      </c>
    </row>
    <row r="342" spans="1:5" x14ac:dyDescent="0.25">
      <c r="A342" s="54" t="s">
        <v>597</v>
      </c>
      <c r="B342" s="71" t="s">
        <v>598</v>
      </c>
      <c r="C342" s="72" t="str">
        <f t="shared" si="15"/>
        <v>L-OR</v>
      </c>
      <c r="D342" s="71">
        <f t="shared" si="16"/>
        <v>10</v>
      </c>
      <c r="E342" s="83" t="str">
        <f t="shared" si="17"/>
        <v>01</v>
      </c>
    </row>
    <row r="343" spans="1:5" x14ac:dyDescent="0.25">
      <c r="A343" s="54" t="s">
        <v>599</v>
      </c>
      <c r="B343" s="71" t="s">
        <v>600</v>
      </c>
      <c r="C343" s="72" t="str">
        <f t="shared" si="15"/>
        <v>L-OR</v>
      </c>
      <c r="D343" s="71">
        <f t="shared" si="16"/>
        <v>10</v>
      </c>
      <c r="E343" s="83" t="str">
        <f t="shared" si="17"/>
        <v>02</v>
      </c>
    </row>
    <row r="344" spans="1:5" x14ac:dyDescent="0.25">
      <c r="A344" s="54" t="s">
        <v>601</v>
      </c>
      <c r="B344" s="71" t="s">
        <v>602</v>
      </c>
      <c r="C344" s="72" t="str">
        <f t="shared" si="15"/>
        <v>L-OR</v>
      </c>
      <c r="D344" s="71">
        <f t="shared" si="16"/>
        <v>10</v>
      </c>
      <c r="E344" s="83" t="str">
        <f t="shared" si="17"/>
        <v>03</v>
      </c>
    </row>
    <row r="345" spans="1:5" x14ac:dyDescent="0.25">
      <c r="A345" s="54" t="s">
        <v>603</v>
      </c>
      <c r="B345" s="71" t="s">
        <v>604</v>
      </c>
      <c r="C345" s="72" t="str">
        <f t="shared" si="15"/>
        <v>L-OR</v>
      </c>
      <c r="D345" s="71">
        <f t="shared" si="16"/>
        <v>10</v>
      </c>
      <c r="E345" s="83" t="str">
        <f t="shared" si="17"/>
        <v>04</v>
      </c>
    </row>
    <row r="346" spans="1:5" x14ac:dyDescent="0.25">
      <c r="A346" s="54" t="s">
        <v>605</v>
      </c>
      <c r="B346" s="71" t="s">
        <v>606</v>
      </c>
      <c r="C346" s="72" t="str">
        <f t="shared" si="15"/>
        <v>L-OR</v>
      </c>
      <c r="D346" s="71">
        <f t="shared" si="16"/>
        <v>10</v>
      </c>
      <c r="E346" s="83" t="str">
        <f t="shared" si="17"/>
        <v>05</v>
      </c>
    </row>
    <row r="347" spans="1:5" x14ac:dyDescent="0.25">
      <c r="A347" s="54" t="s">
        <v>607</v>
      </c>
      <c r="B347" s="71" t="s">
        <v>608</v>
      </c>
      <c r="C347" s="72" t="str">
        <f t="shared" si="15"/>
        <v>L-OR</v>
      </c>
      <c r="D347" s="71">
        <f t="shared" si="16"/>
        <v>10</v>
      </c>
      <c r="E347" s="83" t="str">
        <f t="shared" si="17"/>
        <v>06</v>
      </c>
    </row>
    <row r="348" spans="1:5" x14ac:dyDescent="0.25">
      <c r="A348" s="54" t="s">
        <v>609</v>
      </c>
      <c r="B348" s="71" t="s">
        <v>610</v>
      </c>
      <c r="C348" s="72" t="str">
        <f t="shared" si="15"/>
        <v>L-OR</v>
      </c>
      <c r="D348" s="71">
        <f t="shared" si="16"/>
        <v>10</v>
      </c>
      <c r="E348" s="83" t="str">
        <f t="shared" si="17"/>
        <v>07</v>
      </c>
    </row>
    <row r="349" spans="1:5" x14ac:dyDescent="0.25">
      <c r="A349" s="54" t="s">
        <v>611</v>
      </c>
      <c r="B349" s="71" t="s">
        <v>612</v>
      </c>
      <c r="C349" s="72" t="str">
        <f t="shared" si="15"/>
        <v>L-OR</v>
      </c>
      <c r="D349" s="71">
        <f t="shared" si="16"/>
        <v>10</v>
      </c>
      <c r="E349" s="83" t="str">
        <f t="shared" si="17"/>
        <v>08</v>
      </c>
    </row>
    <row r="350" spans="1:5" x14ac:dyDescent="0.25">
      <c r="A350" s="54" t="s">
        <v>613</v>
      </c>
      <c r="B350" s="71" t="s">
        <v>614</v>
      </c>
      <c r="C350" s="72" t="str">
        <f t="shared" si="15"/>
        <v>L-OR</v>
      </c>
      <c r="D350" s="71">
        <f t="shared" si="16"/>
        <v>10</v>
      </c>
      <c r="E350" s="83" t="str">
        <f t="shared" si="17"/>
        <v>09</v>
      </c>
    </row>
    <row r="351" spans="1:5" x14ac:dyDescent="0.25">
      <c r="A351" s="54" t="s">
        <v>615</v>
      </c>
      <c r="B351" s="71" t="s">
        <v>616</v>
      </c>
      <c r="C351" s="72" t="str">
        <f t="shared" si="15"/>
        <v>L-OR</v>
      </c>
      <c r="D351" s="71">
        <f t="shared" si="16"/>
        <v>10</v>
      </c>
      <c r="E351" s="83" t="str">
        <f t="shared" si="17"/>
        <v>10</v>
      </c>
    </row>
    <row r="352" spans="1:5" x14ac:dyDescent="0.25">
      <c r="A352" s="54" t="s">
        <v>617</v>
      </c>
      <c r="B352" s="71" t="s">
        <v>618</v>
      </c>
      <c r="C352" s="72" t="str">
        <f t="shared" si="15"/>
        <v>L-OR</v>
      </c>
      <c r="D352" s="71">
        <f t="shared" si="16"/>
        <v>10</v>
      </c>
      <c r="E352" s="83" t="str">
        <f t="shared" si="17"/>
        <v>11</v>
      </c>
    </row>
    <row r="353" spans="1:5" x14ac:dyDescent="0.25">
      <c r="A353" s="54" t="s">
        <v>619</v>
      </c>
      <c r="B353" s="71" t="s">
        <v>620</v>
      </c>
      <c r="C353" s="72" t="str">
        <f t="shared" si="15"/>
        <v>L-OR</v>
      </c>
      <c r="D353" s="71">
        <f t="shared" si="16"/>
        <v>10</v>
      </c>
      <c r="E353" s="83" t="str">
        <f t="shared" si="17"/>
        <v>12</v>
      </c>
    </row>
    <row r="354" spans="1:5" x14ac:dyDescent="0.25">
      <c r="A354" s="54" t="s">
        <v>621</v>
      </c>
      <c r="B354" s="71" t="s">
        <v>622</v>
      </c>
      <c r="C354" s="72" t="str">
        <f t="shared" si="15"/>
        <v>L-OR</v>
      </c>
      <c r="D354" s="71">
        <f t="shared" si="16"/>
        <v>10</v>
      </c>
      <c r="E354" s="83" t="str">
        <f t="shared" si="17"/>
        <v>13</v>
      </c>
    </row>
    <row r="355" spans="1:5" x14ac:dyDescent="0.25">
      <c r="A355" s="54" t="s">
        <v>623</v>
      </c>
      <c r="B355" s="71" t="s">
        <v>624</v>
      </c>
      <c r="C355" s="72" t="str">
        <f t="shared" si="15"/>
        <v>L-OR</v>
      </c>
      <c r="D355" s="71">
        <f t="shared" si="16"/>
        <v>10</v>
      </c>
      <c r="E355" s="83" t="str">
        <f t="shared" si="17"/>
        <v>14</v>
      </c>
    </row>
    <row r="356" spans="1:5" x14ac:dyDescent="0.25">
      <c r="A356" s="54" t="s">
        <v>625</v>
      </c>
      <c r="B356" s="71" t="s">
        <v>626</v>
      </c>
      <c r="C356" s="72" t="str">
        <f t="shared" si="15"/>
        <v>L-OR</v>
      </c>
      <c r="D356" s="71">
        <f t="shared" si="16"/>
        <v>10</v>
      </c>
      <c r="E356" s="83" t="str">
        <f t="shared" si="17"/>
        <v>15</v>
      </c>
    </row>
    <row r="357" spans="1:5" x14ac:dyDescent="0.25">
      <c r="A357" s="54" t="s">
        <v>627</v>
      </c>
      <c r="B357" s="71" t="s">
        <v>628</v>
      </c>
      <c r="C357" s="72" t="str">
        <f t="shared" si="15"/>
        <v>L-OR</v>
      </c>
      <c r="D357" s="71">
        <f t="shared" si="16"/>
        <v>10</v>
      </c>
      <c r="E357" s="83" t="str">
        <f t="shared" si="17"/>
        <v>16</v>
      </c>
    </row>
    <row r="358" spans="1:5" x14ac:dyDescent="0.25">
      <c r="A358" s="54" t="s">
        <v>629</v>
      </c>
      <c r="B358" s="71" t="s">
        <v>630</v>
      </c>
      <c r="C358" s="72" t="str">
        <f t="shared" si="15"/>
        <v>L-OR</v>
      </c>
      <c r="D358" s="71">
        <f t="shared" si="16"/>
        <v>10</v>
      </c>
      <c r="E358" s="83" t="str">
        <f t="shared" si="17"/>
        <v>17</v>
      </c>
    </row>
    <row r="359" spans="1:5" x14ac:dyDescent="0.25">
      <c r="A359" s="54" t="s">
        <v>631</v>
      </c>
      <c r="B359" s="71" t="s">
        <v>632</v>
      </c>
      <c r="C359" s="72" t="str">
        <f t="shared" si="15"/>
        <v>L-OR</v>
      </c>
      <c r="D359" s="71">
        <f t="shared" si="16"/>
        <v>10</v>
      </c>
      <c r="E359" s="83" t="str">
        <f t="shared" si="17"/>
        <v>18</v>
      </c>
    </row>
    <row r="360" spans="1:5" x14ac:dyDescent="0.25">
      <c r="A360" s="54" t="s">
        <v>633</v>
      </c>
      <c r="B360" s="71" t="s">
        <v>634</v>
      </c>
      <c r="C360" s="72" t="str">
        <f t="shared" si="15"/>
        <v>L-OR</v>
      </c>
      <c r="D360" s="71">
        <f t="shared" si="16"/>
        <v>10</v>
      </c>
      <c r="E360" s="83" t="str">
        <f t="shared" si="17"/>
        <v>19</v>
      </c>
    </row>
    <row r="361" spans="1:5" x14ac:dyDescent="0.25">
      <c r="A361" s="54" t="s">
        <v>635</v>
      </c>
      <c r="B361" s="71" t="s">
        <v>636</v>
      </c>
      <c r="C361" s="72" t="str">
        <f t="shared" si="15"/>
        <v>L-OR</v>
      </c>
      <c r="D361" s="71">
        <f t="shared" si="16"/>
        <v>10</v>
      </c>
      <c r="E361" s="83" t="str">
        <f t="shared" si="17"/>
        <v>20</v>
      </c>
    </row>
    <row r="362" spans="1:5" x14ac:dyDescent="0.25">
      <c r="A362" s="54" t="s">
        <v>637</v>
      </c>
      <c r="B362" s="71" t="s">
        <v>638</v>
      </c>
      <c r="C362" s="72" t="str">
        <f t="shared" si="15"/>
        <v>L-OR</v>
      </c>
      <c r="D362" s="71">
        <f t="shared" si="16"/>
        <v>10</v>
      </c>
      <c r="E362" s="83" t="str">
        <f t="shared" si="17"/>
        <v>21</v>
      </c>
    </row>
    <row r="363" spans="1:5" x14ac:dyDescent="0.25">
      <c r="A363" s="54" t="s">
        <v>639</v>
      </c>
      <c r="B363" s="71" t="s">
        <v>640</v>
      </c>
      <c r="C363" s="72" t="str">
        <f t="shared" si="15"/>
        <v>L-OR</v>
      </c>
      <c r="D363" s="71">
        <f t="shared" si="16"/>
        <v>10</v>
      </c>
      <c r="E363" s="83" t="str">
        <f t="shared" si="17"/>
        <v>22</v>
      </c>
    </row>
    <row r="364" spans="1:5" x14ac:dyDescent="0.25">
      <c r="A364" s="54" t="s">
        <v>641</v>
      </c>
      <c r="B364" s="71" t="s">
        <v>642</v>
      </c>
      <c r="C364" s="72" t="str">
        <f t="shared" si="15"/>
        <v>L-OR</v>
      </c>
      <c r="D364" s="71">
        <f t="shared" si="16"/>
        <v>10</v>
      </c>
      <c r="E364" s="83" t="str">
        <f t="shared" si="17"/>
        <v>23</v>
      </c>
    </row>
    <row r="365" spans="1:5" x14ac:dyDescent="0.25">
      <c r="A365" s="54" t="s">
        <v>646</v>
      </c>
      <c r="B365" s="71" t="s">
        <v>647</v>
      </c>
      <c r="C365" s="72" t="str">
        <f t="shared" si="15"/>
        <v>M-STO</v>
      </c>
      <c r="D365" s="71">
        <f t="shared" si="16"/>
        <v>11</v>
      </c>
      <c r="E365" s="83" t="str">
        <f t="shared" si="17"/>
        <v>01</v>
      </c>
    </row>
    <row r="366" spans="1:5" x14ac:dyDescent="0.25">
      <c r="A366" s="54" t="s">
        <v>648</v>
      </c>
      <c r="B366" s="71" t="s">
        <v>649</v>
      </c>
      <c r="C366" s="72" t="str">
        <f t="shared" si="15"/>
        <v>M-STO</v>
      </c>
      <c r="D366" s="71">
        <f t="shared" si="16"/>
        <v>11</v>
      </c>
      <c r="E366" s="83" t="str">
        <f t="shared" si="17"/>
        <v>02</v>
      </c>
    </row>
    <row r="367" spans="1:5" x14ac:dyDescent="0.25">
      <c r="A367" s="54" t="s">
        <v>650</v>
      </c>
      <c r="B367" s="71" t="s">
        <v>651</v>
      </c>
      <c r="C367" s="72" t="str">
        <f t="shared" si="15"/>
        <v>M-STO</v>
      </c>
      <c r="D367" s="71">
        <f t="shared" si="16"/>
        <v>11</v>
      </c>
      <c r="E367" s="83" t="str">
        <f t="shared" si="17"/>
        <v>03</v>
      </c>
    </row>
    <row r="368" spans="1:5" x14ac:dyDescent="0.25">
      <c r="A368" s="54" t="s">
        <v>652</v>
      </c>
      <c r="B368" s="71" t="s">
        <v>653</v>
      </c>
      <c r="C368" s="72" t="str">
        <f t="shared" si="15"/>
        <v>M-STO</v>
      </c>
      <c r="D368" s="71">
        <f t="shared" si="16"/>
        <v>11</v>
      </c>
      <c r="E368" s="83" t="str">
        <f t="shared" si="17"/>
        <v>04</v>
      </c>
    </row>
    <row r="369" spans="1:5" x14ac:dyDescent="0.25">
      <c r="A369" s="54" t="s">
        <v>654</v>
      </c>
      <c r="B369" s="71" t="s">
        <v>655</v>
      </c>
      <c r="C369" s="72" t="str">
        <f t="shared" si="15"/>
        <v>M-STO</v>
      </c>
      <c r="D369" s="71">
        <f t="shared" si="16"/>
        <v>11</v>
      </c>
      <c r="E369" s="83" t="str">
        <f t="shared" si="17"/>
        <v>05</v>
      </c>
    </row>
    <row r="370" spans="1:5" x14ac:dyDescent="0.25">
      <c r="A370" s="54" t="s">
        <v>656</v>
      </c>
      <c r="B370" s="71" t="s">
        <v>657</v>
      </c>
      <c r="C370" s="72" t="str">
        <f t="shared" si="15"/>
        <v>M-STO</v>
      </c>
      <c r="D370" s="71">
        <f t="shared" si="16"/>
        <v>11</v>
      </c>
      <c r="E370" s="83" t="str">
        <f t="shared" si="17"/>
        <v>06</v>
      </c>
    </row>
    <row r="371" spans="1:5" x14ac:dyDescent="0.25">
      <c r="A371" s="54" t="s">
        <v>658</v>
      </c>
      <c r="B371" s="71" t="s">
        <v>659</v>
      </c>
      <c r="C371" s="72" t="str">
        <f t="shared" si="15"/>
        <v>M-STO</v>
      </c>
      <c r="D371" s="71">
        <f t="shared" si="16"/>
        <v>11</v>
      </c>
      <c r="E371" s="83" t="str">
        <f t="shared" si="17"/>
        <v>07</v>
      </c>
    </row>
    <row r="372" spans="1:5" x14ac:dyDescent="0.25">
      <c r="A372" s="54" t="s">
        <v>660</v>
      </c>
      <c r="B372" s="71" t="s">
        <v>661</v>
      </c>
      <c r="C372" s="72" t="str">
        <f t="shared" si="15"/>
        <v>M-STO</v>
      </c>
      <c r="D372" s="71">
        <f t="shared" si="16"/>
        <v>11</v>
      </c>
      <c r="E372" s="83" t="str">
        <f t="shared" si="17"/>
        <v>08</v>
      </c>
    </row>
    <row r="373" spans="1:5" x14ac:dyDescent="0.25">
      <c r="A373" s="54" t="s">
        <v>662</v>
      </c>
      <c r="B373" s="71" t="s">
        <v>663</v>
      </c>
      <c r="C373" s="72" t="str">
        <f t="shared" si="15"/>
        <v>M-STO</v>
      </c>
      <c r="D373" s="71">
        <f t="shared" si="16"/>
        <v>11</v>
      </c>
      <c r="E373" s="83" t="str">
        <f t="shared" si="17"/>
        <v>09</v>
      </c>
    </row>
    <row r="374" spans="1:5" x14ac:dyDescent="0.25">
      <c r="A374" s="54" t="s">
        <v>664</v>
      </c>
      <c r="B374" s="71" t="s">
        <v>665</v>
      </c>
      <c r="C374" s="72" t="str">
        <f t="shared" si="15"/>
        <v>M-DEA</v>
      </c>
      <c r="D374" s="71">
        <f t="shared" si="16"/>
        <v>11</v>
      </c>
      <c r="E374" s="83" t="str">
        <f t="shared" si="17"/>
        <v>01</v>
      </c>
    </row>
    <row r="375" spans="1:5" x14ac:dyDescent="0.25">
      <c r="A375" s="54" t="s">
        <v>666</v>
      </c>
      <c r="B375" s="71" t="s">
        <v>667</v>
      </c>
      <c r="C375" s="72" t="str">
        <f t="shared" si="15"/>
        <v>M-GGR</v>
      </c>
      <c r="D375" s="71">
        <f t="shared" si="16"/>
        <v>11</v>
      </c>
      <c r="E375" s="83" t="str">
        <f t="shared" si="17"/>
        <v>01</v>
      </c>
    </row>
    <row r="376" spans="1:5" x14ac:dyDescent="0.25">
      <c r="A376" s="54" t="s">
        <v>668</v>
      </c>
      <c r="B376" s="71" t="s">
        <v>669</v>
      </c>
      <c r="C376" s="72" t="str">
        <f t="shared" si="15"/>
        <v>M-GGR</v>
      </c>
      <c r="D376" s="71">
        <f t="shared" si="16"/>
        <v>11</v>
      </c>
      <c r="E376" s="83" t="str">
        <f t="shared" si="17"/>
        <v>02</v>
      </c>
    </row>
    <row r="377" spans="1:5" x14ac:dyDescent="0.25">
      <c r="A377" s="54" t="s">
        <v>670</v>
      </c>
      <c r="B377" s="71" t="s">
        <v>671</v>
      </c>
      <c r="C377" s="72" t="str">
        <f t="shared" si="15"/>
        <v>M-FIL</v>
      </c>
      <c r="D377" s="71">
        <f t="shared" si="16"/>
        <v>11</v>
      </c>
      <c r="E377" s="83" t="str">
        <f t="shared" si="17"/>
        <v>01</v>
      </c>
    </row>
    <row r="378" spans="1:5" x14ac:dyDescent="0.25">
      <c r="A378" s="54" t="s">
        <v>672</v>
      </c>
      <c r="B378" s="71" t="s">
        <v>673</v>
      </c>
      <c r="C378" s="72" t="str">
        <f t="shared" si="15"/>
        <v>M-FIL</v>
      </c>
      <c r="D378" s="71">
        <f t="shared" si="16"/>
        <v>11</v>
      </c>
      <c r="E378" s="83" t="str">
        <f t="shared" si="17"/>
        <v>02</v>
      </c>
    </row>
    <row r="379" spans="1:5" x14ac:dyDescent="0.25">
      <c r="A379" s="54" t="s">
        <v>674</v>
      </c>
      <c r="B379" s="71" t="s">
        <v>675</v>
      </c>
      <c r="C379" s="72" t="str">
        <f t="shared" si="15"/>
        <v>M-FIL</v>
      </c>
      <c r="D379" s="71">
        <f t="shared" si="16"/>
        <v>11</v>
      </c>
      <c r="E379" s="83" t="str">
        <f t="shared" si="17"/>
        <v>03</v>
      </c>
    </row>
    <row r="380" spans="1:5" x14ac:dyDescent="0.25">
      <c r="A380" s="54" t="s">
        <v>676</v>
      </c>
      <c r="B380" s="71" t="s">
        <v>677</v>
      </c>
      <c r="C380" s="72" t="str">
        <f t="shared" si="15"/>
        <v>M-FIL</v>
      </c>
      <c r="D380" s="71">
        <f t="shared" si="16"/>
        <v>11</v>
      </c>
      <c r="E380" s="83" t="str">
        <f t="shared" si="17"/>
        <v>04</v>
      </c>
    </row>
    <row r="381" spans="1:5" x14ac:dyDescent="0.25">
      <c r="A381" s="54" t="s">
        <v>678</v>
      </c>
      <c r="B381" s="71" t="s">
        <v>679</v>
      </c>
      <c r="C381" s="72" t="str">
        <f t="shared" si="15"/>
        <v>M-FIL</v>
      </c>
      <c r="D381" s="71">
        <f t="shared" si="16"/>
        <v>11</v>
      </c>
      <c r="E381" s="83" t="str">
        <f t="shared" si="17"/>
        <v>05</v>
      </c>
    </row>
    <row r="382" spans="1:5" x14ac:dyDescent="0.25">
      <c r="A382" s="54" t="s">
        <v>680</v>
      </c>
      <c r="B382" s="71" t="s">
        <v>681</v>
      </c>
      <c r="C382" s="72" t="str">
        <f t="shared" si="15"/>
        <v>M-FIL</v>
      </c>
      <c r="D382" s="71">
        <f t="shared" si="16"/>
        <v>11</v>
      </c>
      <c r="E382" s="83" t="str">
        <f t="shared" si="17"/>
        <v>06</v>
      </c>
    </row>
    <row r="383" spans="1:5" x14ac:dyDescent="0.25">
      <c r="A383" s="54" t="s">
        <v>682</v>
      </c>
      <c r="B383" s="71" t="s">
        <v>683</v>
      </c>
      <c r="C383" s="72" t="str">
        <f t="shared" si="15"/>
        <v>M-FIL</v>
      </c>
      <c r="D383" s="71">
        <f t="shared" si="16"/>
        <v>11</v>
      </c>
      <c r="E383" s="83" t="str">
        <f t="shared" si="17"/>
        <v>07</v>
      </c>
    </row>
    <row r="384" spans="1:5" x14ac:dyDescent="0.25">
      <c r="A384" s="54" t="s">
        <v>684</v>
      </c>
      <c r="B384" s="71" t="s">
        <v>685</v>
      </c>
      <c r="C384" s="72" t="str">
        <f t="shared" si="15"/>
        <v>M-FIL</v>
      </c>
      <c r="D384" s="71">
        <f t="shared" si="16"/>
        <v>11</v>
      </c>
      <c r="E384" s="83" t="str">
        <f t="shared" si="17"/>
        <v>08</v>
      </c>
    </row>
    <row r="385" spans="1:5" x14ac:dyDescent="0.25">
      <c r="A385" s="54" t="s">
        <v>686</v>
      </c>
      <c r="B385" s="71" t="s">
        <v>687</v>
      </c>
      <c r="C385" s="72" t="str">
        <f t="shared" si="15"/>
        <v>M-PED</v>
      </c>
      <c r="D385" s="71">
        <f t="shared" si="16"/>
        <v>11</v>
      </c>
      <c r="E385" s="83" t="str">
        <f t="shared" si="17"/>
        <v>01</v>
      </c>
    </row>
    <row r="386" spans="1:5" x14ac:dyDescent="0.25">
      <c r="A386" s="54" t="s">
        <v>688</v>
      </c>
      <c r="B386" s="71" t="s">
        <v>689</v>
      </c>
      <c r="C386" s="72" t="str">
        <f t="shared" si="15"/>
        <v>M-PED</v>
      </c>
      <c r="D386" s="71">
        <f t="shared" si="16"/>
        <v>11</v>
      </c>
      <c r="E386" s="83" t="str">
        <f t="shared" si="17"/>
        <v>02</v>
      </c>
    </row>
    <row r="387" spans="1:5" x14ac:dyDescent="0.25">
      <c r="A387" s="54" t="s">
        <v>690</v>
      </c>
      <c r="B387" s="71" t="s">
        <v>691</v>
      </c>
      <c r="C387" s="72" t="str">
        <f t="shared" si="15"/>
        <v>M-PED</v>
      </c>
      <c r="D387" s="71">
        <f t="shared" si="16"/>
        <v>11</v>
      </c>
      <c r="E387" s="83" t="str">
        <f t="shared" si="17"/>
        <v>03</v>
      </c>
    </row>
    <row r="388" spans="1:5" x14ac:dyDescent="0.25">
      <c r="A388" s="54" t="s">
        <v>692</v>
      </c>
      <c r="B388" s="71" t="s">
        <v>693</v>
      </c>
      <c r="C388" s="72" t="str">
        <f t="shared" si="15"/>
        <v>M-PED</v>
      </c>
      <c r="D388" s="71">
        <f t="shared" si="16"/>
        <v>11</v>
      </c>
      <c r="E388" s="83" t="str">
        <f t="shared" si="17"/>
        <v>04</v>
      </c>
    </row>
    <row r="389" spans="1:5" x14ac:dyDescent="0.25">
      <c r="A389" s="54" t="s">
        <v>694</v>
      </c>
      <c r="B389" s="71" t="s">
        <v>695</v>
      </c>
      <c r="C389" s="72" t="str">
        <f t="shared" si="15"/>
        <v>M-PSI</v>
      </c>
      <c r="D389" s="71">
        <f t="shared" si="16"/>
        <v>11</v>
      </c>
      <c r="E389" s="83" t="str">
        <f t="shared" si="17"/>
        <v>01</v>
      </c>
    </row>
    <row r="390" spans="1:5" x14ac:dyDescent="0.25">
      <c r="A390" s="54" t="s">
        <v>696</v>
      </c>
      <c r="B390" s="71" t="s">
        <v>697</v>
      </c>
      <c r="C390" s="72" t="str">
        <f t="shared" si="15"/>
        <v>M-PSI</v>
      </c>
      <c r="D390" s="71">
        <f t="shared" si="16"/>
        <v>11</v>
      </c>
      <c r="E390" s="83" t="str">
        <f t="shared" si="17"/>
        <v>02</v>
      </c>
    </row>
    <row r="391" spans="1:5" x14ac:dyDescent="0.25">
      <c r="A391" s="54" t="s">
        <v>698</v>
      </c>
      <c r="B391" s="71" t="s">
        <v>699</v>
      </c>
      <c r="C391" s="72" t="str">
        <f t="shared" si="15"/>
        <v>M-PSI</v>
      </c>
      <c r="D391" s="71">
        <f t="shared" si="16"/>
        <v>11</v>
      </c>
      <c r="E391" s="83" t="str">
        <f t="shared" si="17"/>
        <v>03</v>
      </c>
    </row>
    <row r="392" spans="1:5" x14ac:dyDescent="0.25">
      <c r="A392" s="54" t="s">
        <v>700</v>
      </c>
      <c r="B392" s="71" t="s">
        <v>701</v>
      </c>
      <c r="C392" s="72" t="str">
        <f t="shared" si="15"/>
        <v>M-PSI</v>
      </c>
      <c r="D392" s="71">
        <f t="shared" si="16"/>
        <v>11</v>
      </c>
      <c r="E392" s="83" t="str">
        <f t="shared" si="17"/>
        <v>04</v>
      </c>
    </row>
    <row r="393" spans="1:5" x14ac:dyDescent="0.25">
      <c r="A393" s="54" t="s">
        <v>702</v>
      </c>
      <c r="B393" s="71" t="s">
        <v>703</v>
      </c>
      <c r="C393" s="72" t="str">
        <f t="shared" si="15"/>
        <v>M-PSI</v>
      </c>
      <c r="D393" s="71">
        <f t="shared" si="16"/>
        <v>11</v>
      </c>
      <c r="E393" s="83" t="str">
        <f t="shared" si="17"/>
        <v>05</v>
      </c>
    </row>
    <row r="394" spans="1:5" x14ac:dyDescent="0.25">
      <c r="A394" s="54" t="s">
        <v>704</v>
      </c>
      <c r="B394" s="71" t="s">
        <v>705</v>
      </c>
      <c r="C394" s="72" t="str">
        <f t="shared" si="15"/>
        <v>M-PSI</v>
      </c>
      <c r="D394" s="71">
        <f t="shared" si="16"/>
        <v>11</v>
      </c>
      <c r="E394" s="83" t="str">
        <f t="shared" si="17"/>
        <v>06</v>
      </c>
    </row>
    <row r="395" spans="1:5" x14ac:dyDescent="0.25">
      <c r="A395" s="54" t="s">
        <v>706</v>
      </c>
      <c r="B395" s="71" t="s">
        <v>707</v>
      </c>
      <c r="C395" s="72" t="str">
        <f t="shared" si="15"/>
        <v>M-PSI</v>
      </c>
      <c r="D395" s="71">
        <f t="shared" si="16"/>
        <v>11</v>
      </c>
      <c r="E395" s="83" t="str">
        <f t="shared" si="17"/>
        <v>07</v>
      </c>
    </row>
    <row r="396" spans="1:5" x14ac:dyDescent="0.25">
      <c r="A396" s="54" t="s">
        <v>708</v>
      </c>
      <c r="B396" s="71" t="s">
        <v>709</v>
      </c>
      <c r="C396" s="72" t="str">
        <f t="shared" si="15"/>
        <v>M-PSI</v>
      </c>
      <c r="D396" s="71">
        <f t="shared" si="16"/>
        <v>11</v>
      </c>
      <c r="E396" s="83" t="str">
        <f t="shared" si="17"/>
        <v>08</v>
      </c>
    </row>
    <row r="397" spans="1:5" x14ac:dyDescent="0.25">
      <c r="A397" s="54" t="s">
        <v>710</v>
      </c>
      <c r="B397" s="71" t="s">
        <v>711</v>
      </c>
      <c r="C397" s="72" t="str">
        <f t="shared" si="15"/>
        <v>M-EDF</v>
      </c>
      <c r="D397" s="71">
        <f t="shared" si="16"/>
        <v>11</v>
      </c>
      <c r="E397" s="83" t="str">
        <f t="shared" si="17"/>
        <v>01</v>
      </c>
    </row>
    <row r="398" spans="1:5" x14ac:dyDescent="0.25">
      <c r="A398" s="54" t="s">
        <v>712</v>
      </c>
      <c r="B398" s="71" t="s">
        <v>713</v>
      </c>
      <c r="C398" s="72" t="str">
        <f t="shared" si="15"/>
        <v>M-EDF</v>
      </c>
      <c r="D398" s="71">
        <f t="shared" si="16"/>
        <v>11</v>
      </c>
      <c r="E398" s="83" t="str">
        <f t="shared" si="17"/>
        <v>02</v>
      </c>
    </row>
    <row r="399" spans="1:5" x14ac:dyDescent="0.25">
      <c r="A399" s="54" t="s">
        <v>723</v>
      </c>
      <c r="B399" s="71" t="s">
        <v>724</v>
      </c>
      <c r="C399" s="72" t="str">
        <f t="shared" si="15"/>
        <v>IUS</v>
      </c>
      <c r="D399" s="71">
        <f t="shared" si="16"/>
        <v>12</v>
      </c>
      <c r="E399" s="83" t="str">
        <f t="shared" si="17"/>
        <v>01</v>
      </c>
    </row>
    <row r="400" spans="1:5" x14ac:dyDescent="0.25">
      <c r="A400" s="54" t="s">
        <v>725</v>
      </c>
      <c r="B400" s="71" t="s">
        <v>726</v>
      </c>
      <c r="C400" s="72" t="str">
        <f t="shared" si="15"/>
        <v>IUS</v>
      </c>
      <c r="D400" s="71">
        <f t="shared" si="16"/>
        <v>12</v>
      </c>
      <c r="E400" s="83" t="str">
        <f t="shared" si="17"/>
        <v>02</v>
      </c>
    </row>
    <row r="401" spans="1:5" x14ac:dyDescent="0.25">
      <c r="A401" s="54" t="s">
        <v>727</v>
      </c>
      <c r="B401" s="71" t="s">
        <v>728</v>
      </c>
      <c r="C401" s="72" t="str">
        <f t="shared" si="15"/>
        <v>IUS</v>
      </c>
      <c r="D401" s="71">
        <f t="shared" si="16"/>
        <v>12</v>
      </c>
      <c r="E401" s="83" t="str">
        <f t="shared" si="17"/>
        <v>03</v>
      </c>
    </row>
    <row r="402" spans="1:5" x14ac:dyDescent="0.25">
      <c r="A402" s="54" t="s">
        <v>729</v>
      </c>
      <c r="B402" s="71" t="s">
        <v>730</v>
      </c>
      <c r="C402" s="72" t="str">
        <f t="shared" si="15"/>
        <v>IUS</v>
      </c>
      <c r="D402" s="71">
        <f t="shared" si="16"/>
        <v>12</v>
      </c>
      <c r="E402" s="83" t="str">
        <f t="shared" si="17"/>
        <v>04</v>
      </c>
    </row>
    <row r="403" spans="1:5" x14ac:dyDescent="0.25">
      <c r="A403" s="54" t="s">
        <v>731</v>
      </c>
      <c r="B403" s="71" t="s">
        <v>732</v>
      </c>
      <c r="C403" s="72" t="str">
        <f t="shared" si="15"/>
        <v>IUS</v>
      </c>
      <c r="D403" s="71">
        <f t="shared" si="16"/>
        <v>12</v>
      </c>
      <c r="E403" s="83" t="str">
        <f t="shared" si="17"/>
        <v>05</v>
      </c>
    </row>
    <row r="404" spans="1:5" x14ac:dyDescent="0.25">
      <c r="A404" s="54" t="s">
        <v>733</v>
      </c>
      <c r="B404" s="71" t="s">
        <v>734</v>
      </c>
      <c r="C404" s="72" t="str">
        <f t="shared" ref="C404:C467" si="18">IF($A404="","",LEFT($A404,FIND("/",$A404)-1))</f>
        <v>IUS</v>
      </c>
      <c r="D404" s="71">
        <f t="shared" ref="D404:D467" si="19">IF($C404="","",VLOOKUP($C404,$B$30:$C$79,2,FALSE) )</f>
        <v>12</v>
      </c>
      <c r="E404" s="83" t="str">
        <f t="shared" ref="E404:E467" si="20">IF($A404="","",RIGHT($A404,LEN($A404)-FIND("/",$A404)))</f>
        <v>06</v>
      </c>
    </row>
    <row r="405" spans="1:5" x14ac:dyDescent="0.25">
      <c r="A405" s="54" t="s">
        <v>735</v>
      </c>
      <c r="B405" s="71" t="s">
        <v>736</v>
      </c>
      <c r="C405" s="72" t="str">
        <f t="shared" si="18"/>
        <v>IUS</v>
      </c>
      <c r="D405" s="71">
        <f t="shared" si="19"/>
        <v>12</v>
      </c>
      <c r="E405" s="83" t="str">
        <f t="shared" si="20"/>
        <v>07</v>
      </c>
    </row>
    <row r="406" spans="1:5" x14ac:dyDescent="0.25">
      <c r="A406" s="54" t="s">
        <v>737</v>
      </c>
      <c r="B406" s="71" t="s">
        <v>738</v>
      </c>
      <c r="C406" s="72" t="str">
        <f t="shared" si="18"/>
        <v>IUS</v>
      </c>
      <c r="D406" s="71">
        <f t="shared" si="19"/>
        <v>12</v>
      </c>
      <c r="E406" s="83" t="str">
        <f t="shared" si="20"/>
        <v>08</v>
      </c>
    </row>
    <row r="407" spans="1:5" x14ac:dyDescent="0.25">
      <c r="A407" s="54" t="s">
        <v>739</v>
      </c>
      <c r="B407" s="71" t="s">
        <v>740</v>
      </c>
      <c r="C407" s="72" t="str">
        <f t="shared" si="18"/>
        <v>IUS</v>
      </c>
      <c r="D407" s="71">
        <f t="shared" si="19"/>
        <v>12</v>
      </c>
      <c r="E407" s="83" t="str">
        <f t="shared" si="20"/>
        <v>09</v>
      </c>
    </row>
    <row r="408" spans="1:5" x14ac:dyDescent="0.25">
      <c r="A408" s="54" t="s">
        <v>741</v>
      </c>
      <c r="B408" s="71" t="s">
        <v>742</v>
      </c>
      <c r="C408" s="72" t="str">
        <f t="shared" si="18"/>
        <v>IUS</v>
      </c>
      <c r="D408" s="71">
        <f t="shared" si="19"/>
        <v>12</v>
      </c>
      <c r="E408" s="83" t="str">
        <f t="shared" si="20"/>
        <v>10</v>
      </c>
    </row>
    <row r="409" spans="1:5" x14ac:dyDescent="0.25">
      <c r="A409" s="54" t="s">
        <v>743</v>
      </c>
      <c r="B409" s="71" t="s">
        <v>744</v>
      </c>
      <c r="C409" s="72" t="str">
        <f t="shared" si="18"/>
        <v>IUS</v>
      </c>
      <c r="D409" s="71">
        <f t="shared" si="19"/>
        <v>12</v>
      </c>
      <c r="E409" s="83" t="str">
        <f t="shared" si="20"/>
        <v>11</v>
      </c>
    </row>
    <row r="410" spans="1:5" x14ac:dyDescent="0.25">
      <c r="A410" s="54" t="s">
        <v>745</v>
      </c>
      <c r="B410" s="71" t="s">
        <v>746</v>
      </c>
      <c r="C410" s="72" t="str">
        <f t="shared" si="18"/>
        <v>IUS</v>
      </c>
      <c r="D410" s="71">
        <f t="shared" si="19"/>
        <v>12</v>
      </c>
      <c r="E410" s="83" t="str">
        <f t="shared" si="20"/>
        <v>12</v>
      </c>
    </row>
    <row r="411" spans="1:5" x14ac:dyDescent="0.25">
      <c r="A411" s="54" t="s">
        <v>747</v>
      </c>
      <c r="B411" s="71" t="s">
        <v>748</v>
      </c>
      <c r="C411" s="72" t="str">
        <f t="shared" si="18"/>
        <v>IUS</v>
      </c>
      <c r="D411" s="71">
        <f t="shared" si="19"/>
        <v>12</v>
      </c>
      <c r="E411" s="83" t="str">
        <f t="shared" si="20"/>
        <v>13</v>
      </c>
    </row>
    <row r="412" spans="1:5" x14ac:dyDescent="0.25">
      <c r="A412" s="54" t="s">
        <v>749</v>
      </c>
      <c r="B412" s="71" t="s">
        <v>750</v>
      </c>
      <c r="C412" s="72" t="str">
        <f t="shared" si="18"/>
        <v>IUS</v>
      </c>
      <c r="D412" s="71">
        <f t="shared" si="19"/>
        <v>12</v>
      </c>
      <c r="E412" s="83" t="str">
        <f t="shared" si="20"/>
        <v>14</v>
      </c>
    </row>
    <row r="413" spans="1:5" x14ac:dyDescent="0.25">
      <c r="A413" s="54" t="s">
        <v>751</v>
      </c>
      <c r="B413" s="71" t="s">
        <v>752</v>
      </c>
      <c r="C413" s="72" t="str">
        <f t="shared" si="18"/>
        <v>IUS</v>
      </c>
      <c r="D413" s="71">
        <f t="shared" si="19"/>
        <v>12</v>
      </c>
      <c r="E413" s="83" t="str">
        <f t="shared" si="20"/>
        <v>15</v>
      </c>
    </row>
    <row r="414" spans="1:5" x14ac:dyDescent="0.25">
      <c r="A414" s="54" t="s">
        <v>753</v>
      </c>
      <c r="B414" s="71" t="s">
        <v>754</v>
      </c>
      <c r="C414" s="72" t="str">
        <f t="shared" si="18"/>
        <v>IUS</v>
      </c>
      <c r="D414" s="71">
        <f t="shared" si="19"/>
        <v>12</v>
      </c>
      <c r="E414" s="83" t="str">
        <f t="shared" si="20"/>
        <v>16</v>
      </c>
    </row>
    <row r="415" spans="1:5" x14ac:dyDescent="0.25">
      <c r="A415" s="54" t="s">
        <v>755</v>
      </c>
      <c r="B415" s="71" t="s">
        <v>756</v>
      </c>
      <c r="C415" s="72" t="str">
        <f t="shared" si="18"/>
        <v>IUS</v>
      </c>
      <c r="D415" s="71">
        <f t="shared" si="19"/>
        <v>12</v>
      </c>
      <c r="E415" s="83" t="str">
        <f t="shared" si="20"/>
        <v>17</v>
      </c>
    </row>
    <row r="416" spans="1:5" x14ac:dyDescent="0.25">
      <c r="A416" s="54" t="s">
        <v>757</v>
      </c>
      <c r="B416" s="71" t="s">
        <v>758</v>
      </c>
      <c r="C416" s="72" t="str">
        <f t="shared" si="18"/>
        <v>IUS</v>
      </c>
      <c r="D416" s="71">
        <f t="shared" si="19"/>
        <v>12</v>
      </c>
      <c r="E416" s="83" t="str">
        <f t="shared" si="20"/>
        <v>18</v>
      </c>
    </row>
    <row r="417" spans="1:5" x14ac:dyDescent="0.25">
      <c r="A417" s="54" t="s">
        <v>759</v>
      </c>
      <c r="B417" s="71" t="s">
        <v>760</v>
      </c>
      <c r="C417" s="72" t="str">
        <f t="shared" si="18"/>
        <v>IUS</v>
      </c>
      <c r="D417" s="71">
        <f t="shared" si="19"/>
        <v>12</v>
      </c>
      <c r="E417" s="83" t="str">
        <f t="shared" si="20"/>
        <v>19</v>
      </c>
    </row>
    <row r="418" spans="1:5" x14ac:dyDescent="0.25">
      <c r="A418" s="54" t="s">
        <v>761</v>
      </c>
      <c r="B418" s="71" t="s">
        <v>762</v>
      </c>
      <c r="C418" s="72" t="str">
        <f t="shared" si="18"/>
        <v>IUS</v>
      </c>
      <c r="D418" s="71">
        <f t="shared" si="19"/>
        <v>12</v>
      </c>
      <c r="E418" s="83" t="str">
        <f t="shared" si="20"/>
        <v>20</v>
      </c>
    </row>
    <row r="419" spans="1:5" x14ac:dyDescent="0.25">
      <c r="A419" s="54" t="s">
        <v>763</v>
      </c>
      <c r="B419" s="71" t="s">
        <v>764</v>
      </c>
      <c r="C419" s="72" t="str">
        <f t="shared" si="18"/>
        <v>IUS</v>
      </c>
      <c r="D419" s="71">
        <f t="shared" si="19"/>
        <v>12</v>
      </c>
      <c r="E419" s="83" t="str">
        <f t="shared" si="20"/>
        <v>21</v>
      </c>
    </row>
    <row r="420" spans="1:5" x14ac:dyDescent="0.25">
      <c r="A420" s="54" t="s">
        <v>766</v>
      </c>
      <c r="B420" s="71" t="s">
        <v>767</v>
      </c>
      <c r="C420" s="72" t="str">
        <f t="shared" si="18"/>
        <v>SECS-P</v>
      </c>
      <c r="D420" s="71">
        <f t="shared" si="19"/>
        <v>13</v>
      </c>
      <c r="E420" s="83" t="str">
        <f t="shared" si="20"/>
        <v>01</v>
      </c>
    </row>
    <row r="421" spans="1:5" x14ac:dyDescent="0.25">
      <c r="A421" s="54" t="s">
        <v>833</v>
      </c>
      <c r="B421" s="71" t="s">
        <v>768</v>
      </c>
      <c r="C421" s="72" t="str">
        <f t="shared" si="18"/>
        <v>SECS-P</v>
      </c>
      <c r="D421" s="71">
        <f t="shared" si="19"/>
        <v>13</v>
      </c>
      <c r="E421" s="83" t="str">
        <f t="shared" si="20"/>
        <v>02</v>
      </c>
    </row>
    <row r="422" spans="1:5" x14ac:dyDescent="0.25">
      <c r="A422" s="54" t="s">
        <v>769</v>
      </c>
      <c r="B422" s="71" t="s">
        <v>770</v>
      </c>
      <c r="C422" s="72" t="str">
        <f t="shared" si="18"/>
        <v>SECS-P</v>
      </c>
      <c r="D422" s="71">
        <f t="shared" si="19"/>
        <v>13</v>
      </c>
      <c r="E422" s="83" t="str">
        <f t="shared" si="20"/>
        <v>03</v>
      </c>
    </row>
    <row r="423" spans="1:5" x14ac:dyDescent="0.25">
      <c r="A423" s="54" t="s">
        <v>771</v>
      </c>
      <c r="B423" s="71" t="s">
        <v>772</v>
      </c>
      <c r="C423" s="72" t="str">
        <f t="shared" si="18"/>
        <v>SECS-P</v>
      </c>
      <c r="D423" s="71">
        <f t="shared" si="19"/>
        <v>13</v>
      </c>
      <c r="E423" s="83" t="str">
        <f t="shared" si="20"/>
        <v>04</v>
      </c>
    </row>
    <row r="424" spans="1:5" x14ac:dyDescent="0.25">
      <c r="A424" s="54" t="s">
        <v>773</v>
      </c>
      <c r="B424" s="71" t="s">
        <v>774</v>
      </c>
      <c r="C424" s="72" t="str">
        <f t="shared" si="18"/>
        <v>SECS-P</v>
      </c>
      <c r="D424" s="71">
        <f t="shared" si="19"/>
        <v>13</v>
      </c>
      <c r="E424" s="83" t="str">
        <f t="shared" si="20"/>
        <v>05</v>
      </c>
    </row>
    <row r="425" spans="1:5" x14ac:dyDescent="0.25">
      <c r="A425" s="54" t="s">
        <v>775</v>
      </c>
      <c r="B425" s="71" t="s">
        <v>776</v>
      </c>
      <c r="C425" s="72" t="str">
        <f t="shared" si="18"/>
        <v>SECS-P</v>
      </c>
      <c r="D425" s="71">
        <f t="shared" si="19"/>
        <v>13</v>
      </c>
      <c r="E425" s="83" t="str">
        <f t="shared" si="20"/>
        <v>06</v>
      </c>
    </row>
    <row r="426" spans="1:5" x14ac:dyDescent="0.25">
      <c r="A426" s="54" t="s">
        <v>777</v>
      </c>
      <c r="B426" s="71" t="s">
        <v>778</v>
      </c>
      <c r="C426" s="72" t="str">
        <f t="shared" si="18"/>
        <v>SECS-P</v>
      </c>
      <c r="D426" s="71">
        <f t="shared" si="19"/>
        <v>13</v>
      </c>
      <c r="E426" s="83" t="str">
        <f t="shared" si="20"/>
        <v>07</v>
      </c>
    </row>
    <row r="427" spans="1:5" x14ac:dyDescent="0.25">
      <c r="A427" s="54" t="s">
        <v>779</v>
      </c>
      <c r="B427" s="71" t="s">
        <v>780</v>
      </c>
      <c r="C427" s="72" t="str">
        <f t="shared" si="18"/>
        <v>SECS-P</v>
      </c>
      <c r="D427" s="71">
        <f t="shared" si="19"/>
        <v>13</v>
      </c>
      <c r="E427" s="83" t="str">
        <f t="shared" si="20"/>
        <v>08</v>
      </c>
    </row>
    <row r="428" spans="1:5" x14ac:dyDescent="0.25">
      <c r="A428" s="54" t="s">
        <v>781</v>
      </c>
      <c r="B428" s="71" t="s">
        <v>782</v>
      </c>
      <c r="C428" s="72" t="str">
        <f t="shared" si="18"/>
        <v>SECS-P</v>
      </c>
      <c r="D428" s="71">
        <f t="shared" si="19"/>
        <v>13</v>
      </c>
      <c r="E428" s="83" t="str">
        <f t="shared" si="20"/>
        <v>09</v>
      </c>
    </row>
    <row r="429" spans="1:5" x14ac:dyDescent="0.25">
      <c r="A429" s="54" t="s">
        <v>783</v>
      </c>
      <c r="B429" s="71" t="s">
        <v>784</v>
      </c>
      <c r="C429" s="72" t="str">
        <f t="shared" si="18"/>
        <v>SECS-P</v>
      </c>
      <c r="D429" s="71">
        <f t="shared" si="19"/>
        <v>13</v>
      </c>
      <c r="E429" s="83" t="str">
        <f t="shared" si="20"/>
        <v>10</v>
      </c>
    </row>
    <row r="430" spans="1:5" x14ac:dyDescent="0.25">
      <c r="A430" s="54" t="s">
        <v>785</v>
      </c>
      <c r="B430" s="71" t="s">
        <v>786</v>
      </c>
      <c r="C430" s="72" t="str">
        <f t="shared" si="18"/>
        <v>SECS-P</v>
      </c>
      <c r="D430" s="71">
        <f t="shared" si="19"/>
        <v>13</v>
      </c>
      <c r="E430" s="83" t="str">
        <f t="shared" si="20"/>
        <v>11</v>
      </c>
    </row>
    <row r="431" spans="1:5" x14ac:dyDescent="0.25">
      <c r="A431" s="54" t="s">
        <v>787</v>
      </c>
      <c r="B431" s="71" t="s">
        <v>788</v>
      </c>
      <c r="C431" s="72" t="str">
        <f t="shared" si="18"/>
        <v>SECS-P</v>
      </c>
      <c r="D431" s="71">
        <f t="shared" si="19"/>
        <v>13</v>
      </c>
      <c r="E431" s="83" t="str">
        <f t="shared" si="20"/>
        <v>12</v>
      </c>
    </row>
    <row r="432" spans="1:5" x14ac:dyDescent="0.25">
      <c r="A432" s="54" t="s">
        <v>789</v>
      </c>
      <c r="B432" s="71" t="s">
        <v>790</v>
      </c>
      <c r="C432" s="72" t="str">
        <f t="shared" si="18"/>
        <v>SECS-P</v>
      </c>
      <c r="D432" s="71">
        <f t="shared" si="19"/>
        <v>13</v>
      </c>
      <c r="E432" s="83" t="str">
        <f t="shared" si="20"/>
        <v>13</v>
      </c>
    </row>
    <row r="433" spans="1:5" x14ac:dyDescent="0.25">
      <c r="A433" s="54" t="s">
        <v>791</v>
      </c>
      <c r="B433" s="71" t="s">
        <v>85</v>
      </c>
      <c r="C433" s="72" t="str">
        <f t="shared" si="18"/>
        <v>SECS-S</v>
      </c>
      <c r="D433" s="71">
        <f t="shared" si="19"/>
        <v>13</v>
      </c>
      <c r="E433" s="83" t="str">
        <f t="shared" si="20"/>
        <v>01</v>
      </c>
    </row>
    <row r="434" spans="1:5" x14ac:dyDescent="0.25">
      <c r="A434" s="54" t="s">
        <v>14</v>
      </c>
      <c r="B434" s="71" t="s">
        <v>792</v>
      </c>
      <c r="C434" s="72" t="str">
        <f t="shared" si="18"/>
        <v>SECS-S</v>
      </c>
      <c r="D434" s="71">
        <f t="shared" si="19"/>
        <v>13</v>
      </c>
      <c r="E434" s="83" t="str">
        <f t="shared" si="20"/>
        <v>02</v>
      </c>
    </row>
    <row r="435" spans="1:5" x14ac:dyDescent="0.25">
      <c r="A435" s="54" t="s">
        <v>793</v>
      </c>
      <c r="B435" s="71" t="s">
        <v>794</v>
      </c>
      <c r="C435" s="72" t="str">
        <f t="shared" si="18"/>
        <v>SECS-S</v>
      </c>
      <c r="D435" s="71">
        <f t="shared" si="19"/>
        <v>13</v>
      </c>
      <c r="E435" s="83" t="str">
        <f t="shared" si="20"/>
        <v>03</v>
      </c>
    </row>
    <row r="436" spans="1:5" x14ac:dyDescent="0.25">
      <c r="A436" s="54" t="s">
        <v>795</v>
      </c>
      <c r="B436" s="71" t="s">
        <v>796</v>
      </c>
      <c r="C436" s="72" t="str">
        <f t="shared" si="18"/>
        <v>SECS-S</v>
      </c>
      <c r="D436" s="71">
        <f t="shared" si="19"/>
        <v>13</v>
      </c>
      <c r="E436" s="83" t="str">
        <f t="shared" si="20"/>
        <v>04</v>
      </c>
    </row>
    <row r="437" spans="1:5" x14ac:dyDescent="0.25">
      <c r="A437" s="54" t="s">
        <v>797</v>
      </c>
      <c r="B437" s="71" t="s">
        <v>798</v>
      </c>
      <c r="C437" s="72" t="str">
        <f t="shared" si="18"/>
        <v>SECS-S</v>
      </c>
      <c r="D437" s="71">
        <f t="shared" si="19"/>
        <v>13</v>
      </c>
      <c r="E437" s="83" t="str">
        <f t="shared" si="20"/>
        <v>05</v>
      </c>
    </row>
    <row r="438" spans="1:5" x14ac:dyDescent="0.25">
      <c r="A438" s="54" t="s">
        <v>799</v>
      </c>
      <c r="B438" s="71" t="s">
        <v>800</v>
      </c>
      <c r="C438" s="72" t="str">
        <f t="shared" si="18"/>
        <v>SECS-S</v>
      </c>
      <c r="D438" s="71">
        <f t="shared" si="19"/>
        <v>13</v>
      </c>
      <c r="E438" s="83" t="str">
        <f t="shared" si="20"/>
        <v>06</v>
      </c>
    </row>
    <row r="439" spans="1:5" x14ac:dyDescent="0.25">
      <c r="A439" s="54" t="s">
        <v>805</v>
      </c>
      <c r="B439" s="71" t="s">
        <v>806</v>
      </c>
      <c r="C439" s="72" t="str">
        <f t="shared" si="18"/>
        <v>SPS</v>
      </c>
      <c r="D439" s="71">
        <f t="shared" si="19"/>
        <v>14</v>
      </c>
      <c r="E439" s="83" t="str">
        <f t="shared" si="20"/>
        <v>01</v>
      </c>
    </row>
    <row r="440" spans="1:5" x14ac:dyDescent="0.25">
      <c r="A440" s="54" t="s">
        <v>807</v>
      </c>
      <c r="B440" s="71" t="s">
        <v>808</v>
      </c>
      <c r="C440" s="72" t="str">
        <f t="shared" si="18"/>
        <v>SPS</v>
      </c>
      <c r="D440" s="71">
        <f t="shared" si="19"/>
        <v>14</v>
      </c>
      <c r="E440" s="83" t="str">
        <f t="shared" si="20"/>
        <v>02</v>
      </c>
    </row>
    <row r="441" spans="1:5" x14ac:dyDescent="0.25">
      <c r="A441" s="54" t="s">
        <v>809</v>
      </c>
      <c r="B441" s="71" t="s">
        <v>810</v>
      </c>
      <c r="C441" s="72" t="str">
        <f t="shared" si="18"/>
        <v>SPS</v>
      </c>
      <c r="D441" s="71">
        <f t="shared" si="19"/>
        <v>14</v>
      </c>
      <c r="E441" s="83" t="str">
        <f t="shared" si="20"/>
        <v>03</v>
      </c>
    </row>
    <row r="442" spans="1:5" x14ac:dyDescent="0.25">
      <c r="A442" s="54" t="s">
        <v>811</v>
      </c>
      <c r="B442" s="71" t="s">
        <v>812</v>
      </c>
      <c r="C442" s="72" t="str">
        <f t="shared" si="18"/>
        <v>SPS</v>
      </c>
      <c r="D442" s="71">
        <f t="shared" si="19"/>
        <v>14</v>
      </c>
      <c r="E442" s="83" t="str">
        <f t="shared" si="20"/>
        <v>04</v>
      </c>
    </row>
    <row r="443" spans="1:5" x14ac:dyDescent="0.25">
      <c r="A443" s="54" t="s">
        <v>813</v>
      </c>
      <c r="B443" s="71" t="s">
        <v>814</v>
      </c>
      <c r="C443" s="72" t="str">
        <f t="shared" si="18"/>
        <v>SPS</v>
      </c>
      <c r="D443" s="71">
        <f t="shared" si="19"/>
        <v>14</v>
      </c>
      <c r="E443" s="83" t="str">
        <f t="shared" si="20"/>
        <v>05</v>
      </c>
    </row>
    <row r="444" spans="1:5" x14ac:dyDescent="0.25">
      <c r="A444" s="54" t="s">
        <v>815</v>
      </c>
      <c r="B444" s="71" t="s">
        <v>816</v>
      </c>
      <c r="C444" s="72" t="str">
        <f t="shared" si="18"/>
        <v>SPS</v>
      </c>
      <c r="D444" s="71">
        <f t="shared" si="19"/>
        <v>14</v>
      </c>
      <c r="E444" s="83" t="str">
        <f t="shared" si="20"/>
        <v>06</v>
      </c>
    </row>
    <row r="445" spans="1:5" x14ac:dyDescent="0.25">
      <c r="A445" s="54" t="s">
        <v>817</v>
      </c>
      <c r="B445" s="71" t="s">
        <v>818</v>
      </c>
      <c r="C445" s="72" t="str">
        <f t="shared" si="18"/>
        <v>SPS</v>
      </c>
      <c r="D445" s="71">
        <f t="shared" si="19"/>
        <v>14</v>
      </c>
      <c r="E445" s="83" t="str">
        <f t="shared" si="20"/>
        <v>07</v>
      </c>
    </row>
    <row r="446" spans="1:5" x14ac:dyDescent="0.25">
      <c r="A446" s="54" t="s">
        <v>819</v>
      </c>
      <c r="B446" s="71" t="s">
        <v>820</v>
      </c>
      <c r="C446" s="72" t="str">
        <f t="shared" si="18"/>
        <v>SPS</v>
      </c>
      <c r="D446" s="71">
        <f t="shared" si="19"/>
        <v>14</v>
      </c>
      <c r="E446" s="83" t="str">
        <f t="shared" si="20"/>
        <v>08</v>
      </c>
    </row>
    <row r="447" spans="1:5" x14ac:dyDescent="0.25">
      <c r="A447" s="54" t="s">
        <v>821</v>
      </c>
      <c r="B447" s="71" t="s">
        <v>822</v>
      </c>
      <c r="C447" s="72" t="str">
        <f t="shared" si="18"/>
        <v>SPS</v>
      </c>
      <c r="D447" s="71">
        <f t="shared" si="19"/>
        <v>14</v>
      </c>
      <c r="E447" s="83" t="str">
        <f t="shared" si="20"/>
        <v>09</v>
      </c>
    </row>
    <row r="448" spans="1:5" x14ac:dyDescent="0.25">
      <c r="A448" s="54" t="s">
        <v>823</v>
      </c>
      <c r="B448" s="71" t="s">
        <v>824</v>
      </c>
      <c r="C448" s="72" t="str">
        <f t="shared" si="18"/>
        <v>SPS</v>
      </c>
      <c r="D448" s="71">
        <f t="shared" si="19"/>
        <v>14</v>
      </c>
      <c r="E448" s="83" t="str">
        <f t="shared" si="20"/>
        <v>10</v>
      </c>
    </row>
    <row r="449" spans="1:17" x14ac:dyDescent="0.25">
      <c r="A449" s="54" t="s">
        <v>825</v>
      </c>
      <c r="B449" s="71" t="s">
        <v>826</v>
      </c>
      <c r="C449" s="72" t="str">
        <f t="shared" si="18"/>
        <v>SPS</v>
      </c>
      <c r="D449" s="71">
        <f t="shared" si="19"/>
        <v>14</v>
      </c>
      <c r="E449" s="83" t="str">
        <f t="shared" si="20"/>
        <v>11</v>
      </c>
    </row>
    <row r="450" spans="1:17" x14ac:dyDescent="0.25">
      <c r="A450" s="54" t="s">
        <v>827</v>
      </c>
      <c r="B450" s="71" t="s">
        <v>828</v>
      </c>
      <c r="C450" s="72" t="str">
        <f t="shared" si="18"/>
        <v>SPS</v>
      </c>
      <c r="D450" s="71">
        <f t="shared" si="19"/>
        <v>14</v>
      </c>
      <c r="E450" s="83" t="str">
        <f t="shared" si="20"/>
        <v>12</v>
      </c>
    </row>
    <row r="451" spans="1:17" x14ac:dyDescent="0.25">
      <c r="A451" s="54" t="s">
        <v>829</v>
      </c>
      <c r="B451" s="71" t="s">
        <v>830</v>
      </c>
      <c r="C451" s="72" t="str">
        <f t="shared" si="18"/>
        <v>SPS</v>
      </c>
      <c r="D451" s="71">
        <f t="shared" si="19"/>
        <v>14</v>
      </c>
      <c r="E451" s="83" t="str">
        <f t="shared" si="20"/>
        <v>13</v>
      </c>
    </row>
    <row r="452" spans="1:17" x14ac:dyDescent="0.25">
      <c r="A452" s="54" t="s">
        <v>831</v>
      </c>
      <c r="B452" s="71" t="s">
        <v>832</v>
      </c>
      <c r="C452" s="72" t="str">
        <f t="shared" si="18"/>
        <v>SPS</v>
      </c>
      <c r="D452" s="71">
        <f t="shared" si="19"/>
        <v>14</v>
      </c>
      <c r="E452" s="83" t="str">
        <f t="shared" si="20"/>
        <v>14</v>
      </c>
    </row>
    <row r="453" spans="1:17" x14ac:dyDescent="0.25">
      <c r="A453" s="67"/>
      <c r="B453" s="71"/>
      <c r="C453" s="72" t="str">
        <f t="shared" si="18"/>
        <v/>
      </c>
      <c r="D453" s="71" t="str">
        <f t="shared" si="19"/>
        <v/>
      </c>
      <c r="E453" s="83" t="str">
        <f t="shared" si="20"/>
        <v/>
      </c>
    </row>
    <row r="454" spans="1:17" ht="15.75" x14ac:dyDescent="0.25">
      <c r="A454" s="67"/>
      <c r="B454" s="71"/>
      <c r="C454" s="72" t="str">
        <f t="shared" si="18"/>
        <v/>
      </c>
      <c r="D454" s="71" t="str">
        <f t="shared" si="19"/>
        <v/>
      </c>
      <c r="E454" s="83" t="str">
        <f t="shared" si="20"/>
        <v/>
      </c>
      <c r="Q454" s="73"/>
    </row>
    <row r="455" spans="1:17" x14ac:dyDescent="0.25">
      <c r="A455" s="67"/>
      <c r="B455" s="71"/>
      <c r="C455" s="72" t="str">
        <f t="shared" si="18"/>
        <v/>
      </c>
      <c r="D455" s="71" t="str">
        <f t="shared" si="19"/>
        <v/>
      </c>
      <c r="E455" s="83" t="str">
        <f t="shared" si="20"/>
        <v/>
      </c>
    </row>
    <row r="456" spans="1:17" x14ac:dyDescent="0.25">
      <c r="A456" s="67"/>
      <c r="B456" s="71"/>
      <c r="C456" s="72" t="str">
        <f t="shared" si="18"/>
        <v/>
      </c>
      <c r="D456" s="71" t="str">
        <f t="shared" si="19"/>
        <v/>
      </c>
      <c r="E456" s="83" t="str">
        <f t="shared" si="20"/>
        <v/>
      </c>
    </row>
    <row r="457" spans="1:17" x14ac:dyDescent="0.25">
      <c r="A457" s="67"/>
      <c r="B457" s="71"/>
      <c r="C457" s="72" t="str">
        <f t="shared" si="18"/>
        <v/>
      </c>
      <c r="D457" s="71" t="str">
        <f t="shared" si="19"/>
        <v/>
      </c>
      <c r="E457" s="83" t="str">
        <f t="shared" si="20"/>
        <v/>
      </c>
    </row>
    <row r="458" spans="1:17" x14ac:dyDescent="0.25">
      <c r="A458" s="67"/>
      <c r="B458" s="71"/>
      <c r="C458" s="72" t="str">
        <f t="shared" si="18"/>
        <v/>
      </c>
      <c r="D458" s="71" t="str">
        <f t="shared" si="19"/>
        <v/>
      </c>
      <c r="E458" s="83" t="str">
        <f t="shared" si="20"/>
        <v/>
      </c>
    </row>
    <row r="459" spans="1:17" x14ac:dyDescent="0.25">
      <c r="A459" s="67"/>
      <c r="B459" s="71"/>
      <c r="C459" s="72" t="str">
        <f t="shared" si="18"/>
        <v/>
      </c>
      <c r="D459" s="71" t="str">
        <f t="shared" si="19"/>
        <v/>
      </c>
      <c r="E459" s="83" t="str">
        <f t="shared" si="20"/>
        <v/>
      </c>
    </row>
    <row r="460" spans="1:17" x14ac:dyDescent="0.25">
      <c r="A460" s="67"/>
      <c r="B460" s="71"/>
      <c r="C460" s="72" t="str">
        <f t="shared" si="18"/>
        <v/>
      </c>
      <c r="D460" s="71" t="str">
        <f t="shared" si="19"/>
        <v/>
      </c>
      <c r="E460" s="83" t="str">
        <f t="shared" si="20"/>
        <v/>
      </c>
    </row>
    <row r="461" spans="1:17" x14ac:dyDescent="0.25">
      <c r="A461" s="67"/>
      <c r="B461" s="71"/>
      <c r="C461" s="72" t="str">
        <f t="shared" si="18"/>
        <v/>
      </c>
      <c r="D461" s="71" t="str">
        <f t="shared" si="19"/>
        <v/>
      </c>
      <c r="E461" s="83" t="str">
        <f t="shared" si="20"/>
        <v/>
      </c>
    </row>
    <row r="462" spans="1:17" x14ac:dyDescent="0.25">
      <c r="A462" s="67"/>
      <c r="B462" s="71"/>
      <c r="C462" s="72" t="str">
        <f t="shared" si="18"/>
        <v/>
      </c>
      <c r="D462" s="71" t="str">
        <f t="shared" si="19"/>
        <v/>
      </c>
      <c r="E462" s="83" t="str">
        <f t="shared" si="20"/>
        <v/>
      </c>
    </row>
    <row r="463" spans="1:17" x14ac:dyDescent="0.25">
      <c r="A463" s="67"/>
      <c r="B463" s="71"/>
      <c r="C463" s="72" t="str">
        <f t="shared" si="18"/>
        <v/>
      </c>
      <c r="D463" s="71" t="str">
        <f t="shared" si="19"/>
        <v/>
      </c>
      <c r="E463" s="83" t="str">
        <f t="shared" si="20"/>
        <v/>
      </c>
    </row>
    <row r="464" spans="1:17" x14ac:dyDescent="0.25">
      <c r="A464" s="67"/>
      <c r="B464" s="71"/>
      <c r="C464" s="72" t="str">
        <f t="shared" si="18"/>
        <v/>
      </c>
      <c r="D464" s="71" t="str">
        <f t="shared" si="19"/>
        <v/>
      </c>
      <c r="E464" s="83" t="str">
        <f t="shared" si="20"/>
        <v/>
      </c>
    </row>
    <row r="465" spans="1:5" x14ac:dyDescent="0.25">
      <c r="A465" s="67"/>
      <c r="B465" s="71"/>
      <c r="C465" s="72" t="str">
        <f t="shared" si="18"/>
        <v/>
      </c>
      <c r="D465" s="71" t="str">
        <f t="shared" si="19"/>
        <v/>
      </c>
      <c r="E465" s="83" t="str">
        <f t="shared" si="20"/>
        <v/>
      </c>
    </row>
    <row r="466" spans="1:5" x14ac:dyDescent="0.25">
      <c r="A466" s="67"/>
      <c r="B466" s="71"/>
      <c r="C466" s="72" t="str">
        <f t="shared" si="18"/>
        <v/>
      </c>
      <c r="D466" s="71" t="str">
        <f t="shared" si="19"/>
        <v/>
      </c>
      <c r="E466" s="83" t="str">
        <f t="shared" si="20"/>
        <v/>
      </c>
    </row>
    <row r="467" spans="1:5" x14ac:dyDescent="0.25">
      <c r="A467" s="67"/>
      <c r="B467" s="71"/>
      <c r="C467" s="72" t="str">
        <f t="shared" si="18"/>
        <v/>
      </c>
      <c r="D467" s="71" t="str">
        <f t="shared" si="19"/>
        <v/>
      </c>
      <c r="E467" s="83" t="str">
        <f t="shared" si="20"/>
        <v/>
      </c>
    </row>
    <row r="468" spans="1:5" x14ac:dyDescent="0.25">
      <c r="A468" s="67"/>
      <c r="B468" s="71"/>
      <c r="C468" s="72" t="str">
        <f t="shared" ref="C468:C482" si="21">IF($A468="","",LEFT($A468,FIND("/",$A468)-1))</f>
        <v/>
      </c>
      <c r="D468" s="71" t="str">
        <f t="shared" ref="D468:D482" si="22">IF($C468="","",VLOOKUP($C468,$B$30:$C$79,2,FALSE) )</f>
        <v/>
      </c>
      <c r="E468" s="83" t="str">
        <f t="shared" ref="E468:E482" si="23">IF($A468="","",RIGHT($A468,LEN($A468)-FIND("/",$A468)))</f>
        <v/>
      </c>
    </row>
    <row r="469" spans="1:5" x14ac:dyDescent="0.25">
      <c r="A469" s="67"/>
      <c r="B469" s="71"/>
      <c r="C469" s="72" t="str">
        <f t="shared" si="21"/>
        <v/>
      </c>
      <c r="D469" s="71" t="str">
        <f t="shared" si="22"/>
        <v/>
      </c>
      <c r="E469" s="83" t="str">
        <f t="shared" si="23"/>
        <v/>
      </c>
    </row>
    <row r="470" spans="1:5" x14ac:dyDescent="0.25">
      <c r="A470" s="67"/>
      <c r="B470" s="71"/>
      <c r="C470" s="72" t="str">
        <f t="shared" si="21"/>
        <v/>
      </c>
      <c r="D470" s="71" t="str">
        <f t="shared" si="22"/>
        <v/>
      </c>
      <c r="E470" s="83" t="str">
        <f t="shared" si="23"/>
        <v/>
      </c>
    </row>
    <row r="471" spans="1:5" x14ac:dyDescent="0.25">
      <c r="A471" s="67"/>
      <c r="B471" s="71"/>
      <c r="C471" s="72" t="str">
        <f t="shared" si="21"/>
        <v/>
      </c>
      <c r="D471" s="71" t="str">
        <f t="shared" si="22"/>
        <v/>
      </c>
      <c r="E471" s="83" t="str">
        <f t="shared" si="23"/>
        <v/>
      </c>
    </row>
    <row r="472" spans="1:5" x14ac:dyDescent="0.25">
      <c r="A472" s="67"/>
      <c r="B472" s="71"/>
      <c r="C472" s="72" t="str">
        <f t="shared" si="21"/>
        <v/>
      </c>
      <c r="D472" s="71" t="str">
        <f t="shared" si="22"/>
        <v/>
      </c>
      <c r="E472" s="83" t="str">
        <f t="shared" si="23"/>
        <v/>
      </c>
    </row>
    <row r="473" spans="1:5" x14ac:dyDescent="0.25">
      <c r="A473" s="67"/>
      <c r="B473" s="71"/>
      <c r="C473" s="72" t="str">
        <f t="shared" si="21"/>
        <v/>
      </c>
      <c r="D473" s="71" t="str">
        <f t="shared" si="22"/>
        <v/>
      </c>
      <c r="E473" s="83" t="str">
        <f t="shared" si="23"/>
        <v/>
      </c>
    </row>
    <row r="474" spans="1:5" x14ac:dyDescent="0.25">
      <c r="A474" s="67"/>
      <c r="B474" s="71"/>
      <c r="C474" s="72" t="str">
        <f t="shared" si="21"/>
        <v/>
      </c>
      <c r="D474" s="71" t="str">
        <f t="shared" si="22"/>
        <v/>
      </c>
      <c r="E474" s="83" t="str">
        <f t="shared" si="23"/>
        <v/>
      </c>
    </row>
    <row r="475" spans="1:5" x14ac:dyDescent="0.25">
      <c r="A475" s="67"/>
      <c r="B475" s="71"/>
      <c r="C475" s="72" t="str">
        <f t="shared" si="21"/>
        <v/>
      </c>
      <c r="D475" s="71" t="str">
        <f t="shared" si="22"/>
        <v/>
      </c>
      <c r="E475" s="83" t="str">
        <f t="shared" si="23"/>
        <v/>
      </c>
    </row>
    <row r="476" spans="1:5" x14ac:dyDescent="0.25">
      <c r="A476" s="67"/>
      <c r="B476" s="71"/>
      <c r="C476" s="72" t="str">
        <f t="shared" si="21"/>
        <v/>
      </c>
      <c r="D476" s="71" t="str">
        <f t="shared" si="22"/>
        <v/>
      </c>
      <c r="E476" s="83" t="str">
        <f t="shared" si="23"/>
        <v/>
      </c>
    </row>
    <row r="477" spans="1:5" x14ac:dyDescent="0.25">
      <c r="A477" s="67"/>
      <c r="B477" s="71"/>
      <c r="C477" s="72" t="str">
        <f t="shared" si="21"/>
        <v/>
      </c>
      <c r="D477" s="71" t="str">
        <f t="shared" si="22"/>
        <v/>
      </c>
      <c r="E477" s="83" t="str">
        <f t="shared" si="23"/>
        <v/>
      </c>
    </row>
    <row r="478" spans="1:5" x14ac:dyDescent="0.25">
      <c r="A478" s="67"/>
      <c r="B478" s="71"/>
      <c r="C478" s="72" t="str">
        <f t="shared" si="21"/>
        <v/>
      </c>
      <c r="D478" s="71" t="str">
        <f t="shared" si="22"/>
        <v/>
      </c>
      <c r="E478" s="83" t="str">
        <f t="shared" si="23"/>
        <v/>
      </c>
    </row>
    <row r="479" spans="1:5" x14ac:dyDescent="0.25">
      <c r="A479" s="67"/>
      <c r="B479" s="71"/>
      <c r="C479" s="72" t="str">
        <f t="shared" si="21"/>
        <v/>
      </c>
      <c r="D479" s="71" t="str">
        <f t="shared" si="22"/>
        <v/>
      </c>
      <c r="E479" s="83" t="str">
        <f t="shared" si="23"/>
        <v/>
      </c>
    </row>
    <row r="480" spans="1:5" x14ac:dyDescent="0.25">
      <c r="A480" s="67"/>
      <c r="B480" s="71"/>
      <c r="C480" s="72" t="str">
        <f t="shared" si="21"/>
        <v/>
      </c>
      <c r="D480" s="71" t="str">
        <f t="shared" si="22"/>
        <v/>
      </c>
      <c r="E480" s="83" t="str">
        <f t="shared" si="23"/>
        <v/>
      </c>
    </row>
    <row r="481" spans="1:5" x14ac:dyDescent="0.25">
      <c r="A481" s="67"/>
      <c r="B481" s="71"/>
      <c r="C481" s="72" t="str">
        <f t="shared" si="21"/>
        <v/>
      </c>
      <c r="D481" s="71" t="str">
        <f t="shared" si="22"/>
        <v/>
      </c>
      <c r="E481" s="83" t="str">
        <f t="shared" si="23"/>
        <v/>
      </c>
    </row>
    <row r="482" spans="1:5" x14ac:dyDescent="0.25">
      <c r="A482" s="68"/>
      <c r="B482" s="74"/>
      <c r="C482" s="75" t="str">
        <f t="shared" si="21"/>
        <v/>
      </c>
      <c r="D482" s="74" t="str">
        <f t="shared" si="22"/>
        <v/>
      </c>
      <c r="E482" s="84" t="str">
        <f t="shared" si="23"/>
        <v/>
      </c>
    </row>
  </sheetData>
  <sheetProtection algorithmName="SHA-512" hashValue="/TWRwrtapS+IF3tvXJMU9Mgkz+hWQ4a/NHGR1BXub3xllNv+naZTdkai7Dclm2S6F9VHPmncgvZFjZz7GiEKsw==" saltValue="s5w0uCKeodXcmguEwsKgtw==" spinCount="100000" sheet="1" objects="1" scenarios="1"/>
  <sortState xmlns:xlrd2="http://schemas.microsoft.com/office/spreadsheetml/2017/richdata2" ref="P367:Q391">
    <sortCondition ref="P391"/>
  </sortState>
  <mergeCells count="1">
    <mergeCell ref="A81:D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Esami</vt:lpstr>
      <vt:lpstr>Requisiti</vt:lpstr>
      <vt:lpstr>ElencoSSD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Carcasci</dc:creator>
  <cp:lastModifiedBy>Carlo Carcasci</cp:lastModifiedBy>
  <cp:lastPrinted>2011-05-05T07:10:57Z</cp:lastPrinted>
  <dcterms:created xsi:type="dcterms:W3CDTF">2011-05-02T06:56:26Z</dcterms:created>
  <dcterms:modified xsi:type="dcterms:W3CDTF">2021-06-28T08:18:47Z</dcterms:modified>
</cp:coreProperties>
</file>